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  <sheet name="Sheet3" sheetId="3" r:id="rId2"/>
  </sheets>
  <definedNames>
    <definedName name="_xlnm._FilterDatabase" localSheetId="0" hidden="1">Sheet2!$A$1:$U$35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P30" i="2" s="1"/>
  <c r="N31" i="2"/>
  <c r="N32" i="2"/>
  <c r="N33" i="2"/>
  <c r="N34" i="2"/>
  <c r="P34" i="2" s="1"/>
  <c r="N2" i="2"/>
  <c r="K53" i="3"/>
  <c r="K52" i="3"/>
  <c r="K51" i="3"/>
  <c r="K50" i="3"/>
  <c r="K49" i="3"/>
  <c r="K48" i="3"/>
  <c r="K47" i="3"/>
  <c r="K46" i="3"/>
  <c r="K45" i="3"/>
  <c r="K44" i="3"/>
  <c r="K43" i="3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I17" i="3"/>
  <c r="K17" i="3" s="1"/>
  <c r="I16" i="3"/>
  <c r="K16" i="3" s="1"/>
  <c r="I15" i="3"/>
  <c r="K15" i="3" s="1"/>
  <c r="I14" i="3"/>
  <c r="K14" i="3" s="1"/>
  <c r="I13" i="3"/>
  <c r="K13" i="3" s="1"/>
  <c r="I12" i="3"/>
  <c r="K12" i="3" s="1"/>
  <c r="I11" i="3"/>
  <c r="K11" i="3" s="1"/>
  <c r="I10" i="3"/>
  <c r="K10" i="3" s="1"/>
  <c r="I9" i="3"/>
  <c r="K9" i="3" s="1"/>
  <c r="I8" i="3"/>
  <c r="K8" i="3" s="1"/>
  <c r="I7" i="3"/>
  <c r="K7" i="3" s="1"/>
  <c r="I6" i="3"/>
  <c r="K6" i="3" s="1"/>
  <c r="I5" i="3"/>
  <c r="K5" i="3" s="1"/>
  <c r="I4" i="3"/>
  <c r="K4" i="3" s="1"/>
  <c r="I3" i="3"/>
  <c r="K3" i="3" s="1"/>
  <c r="I2" i="3"/>
  <c r="K2" i="3" s="1"/>
  <c r="P26" i="2" l="1"/>
  <c r="P22" i="2"/>
  <c r="P18" i="2"/>
  <c r="P14" i="2"/>
  <c r="P10" i="2"/>
  <c r="P6" i="2"/>
  <c r="P33" i="2"/>
  <c r="P29" i="2"/>
  <c r="P25" i="2"/>
  <c r="P21" i="2"/>
  <c r="P17" i="2"/>
  <c r="P13" i="2"/>
  <c r="P9" i="2"/>
  <c r="P5" i="2"/>
  <c r="P32" i="2"/>
  <c r="P28" i="2"/>
  <c r="P24" i="2"/>
  <c r="P20" i="2"/>
  <c r="P16" i="2"/>
  <c r="P12" i="2"/>
  <c r="P8" i="2"/>
  <c r="P4" i="2"/>
  <c r="P2" i="2"/>
  <c r="P31" i="2"/>
  <c r="P27" i="2"/>
  <c r="P23" i="2"/>
  <c r="P19" i="2"/>
  <c r="P15" i="2"/>
  <c r="P11" i="2"/>
  <c r="P7" i="2"/>
  <c r="P3" i="2"/>
  <c r="L44" i="3"/>
  <c r="L18" i="3"/>
  <c r="L23" i="3"/>
  <c r="L27" i="3"/>
  <c r="L31" i="3"/>
  <c r="L20" i="3"/>
  <c r="L46" i="3"/>
  <c r="L50" i="3"/>
  <c r="L29" i="3"/>
  <c r="L25" i="3"/>
  <c r="L33" i="3"/>
  <c r="L47" i="3"/>
  <c r="L48" i="3"/>
  <c r="L2" i="3"/>
  <c r="L12" i="3"/>
  <c r="L24" i="3"/>
  <c r="L32" i="3"/>
  <c r="L19" i="3"/>
  <c r="L30" i="3"/>
  <c r="L36" i="3"/>
  <c r="L45" i="3"/>
  <c r="L28" i="3"/>
  <c r="L37" i="3"/>
  <c r="L43" i="3"/>
  <c r="L51" i="3"/>
  <c r="L26" i="3"/>
  <c r="L49" i="3"/>
  <c r="L6" i="3"/>
  <c r="L16" i="3"/>
  <c r="L39" i="3"/>
  <c r="L5" i="3"/>
  <c r="L9" i="3"/>
  <c r="L4" i="3"/>
  <c r="L40" i="3"/>
  <c r="L3" i="3"/>
  <c r="L13" i="3"/>
  <c r="L7" i="3"/>
  <c r="L14" i="3"/>
  <c r="L8" i="3"/>
  <c r="L41" i="3"/>
  <c r="L15" i="3"/>
  <c r="L35" i="3"/>
  <c r="L38" i="3"/>
</calcChain>
</file>

<file path=xl/sharedStrings.xml><?xml version="1.0" encoding="utf-8"?>
<sst xmlns="http://schemas.openxmlformats.org/spreadsheetml/2006/main" count="607" uniqueCount="318">
  <si>
    <t>学号</t>
  </si>
  <si>
    <t>姓名</t>
  </si>
  <si>
    <t>王志鹏</t>
  </si>
  <si>
    <t>张嘉辉</t>
  </si>
  <si>
    <t>李争</t>
  </si>
  <si>
    <t>刘志远</t>
  </si>
  <si>
    <t>虢迪</t>
  </si>
  <si>
    <t>郭昊</t>
  </si>
  <si>
    <t>杨智雄</t>
  </si>
  <si>
    <t>李祥云</t>
  </si>
  <si>
    <t>张志航</t>
  </si>
  <si>
    <t>潘惠媛</t>
  </si>
  <si>
    <t>2</t>
  </si>
  <si>
    <t>3</t>
  </si>
  <si>
    <t>4</t>
  </si>
  <si>
    <t>5</t>
  </si>
  <si>
    <t>吴剑</t>
  </si>
  <si>
    <t>081301</t>
  </si>
  <si>
    <t>87.76%</t>
  </si>
  <si>
    <t>3/81;2/78;2/78</t>
  </si>
  <si>
    <t>80</t>
  </si>
  <si>
    <t>刘正飞</t>
  </si>
  <si>
    <t>97.96%</t>
  </si>
  <si>
    <t>刘亚锋</t>
  </si>
  <si>
    <t>94.34%</t>
  </si>
  <si>
    <t>苗欣雨</t>
  </si>
  <si>
    <t>李梦</t>
  </si>
  <si>
    <t>8/81; 4/78; 3/78</t>
  </si>
  <si>
    <t>周婧怡</t>
  </si>
  <si>
    <t>87.27%</t>
  </si>
  <si>
    <t>83.64%</t>
  </si>
  <si>
    <t>93%</t>
  </si>
  <si>
    <t>李蓉蓉</t>
  </si>
  <si>
    <t>杨晔</t>
  </si>
  <si>
    <t>张正宇</t>
  </si>
  <si>
    <t>080202</t>
  </si>
  <si>
    <t>87.50%</t>
  </si>
  <si>
    <t>83</t>
  </si>
  <si>
    <t>冯艳红</t>
  </si>
  <si>
    <t>93.62%</t>
  </si>
  <si>
    <t>章振祥</t>
  </si>
  <si>
    <t>82.61%</t>
  </si>
  <si>
    <t>崔盼盼</t>
  </si>
  <si>
    <t>刘立昊</t>
  </si>
  <si>
    <t>85.11%</t>
  </si>
  <si>
    <t>冯亚龙</t>
  </si>
  <si>
    <t>86%</t>
  </si>
  <si>
    <t>8/81,5/83,6/83</t>
  </si>
  <si>
    <t>刘睿廷</t>
  </si>
  <si>
    <t>92.00%</t>
  </si>
  <si>
    <t>张文政</t>
  </si>
  <si>
    <t>84.31%</t>
  </si>
  <si>
    <t>16/81,4/83,1/83</t>
  </si>
  <si>
    <t>79.59%</t>
  </si>
  <si>
    <t>李露露</t>
  </si>
  <si>
    <t>080206</t>
  </si>
  <si>
    <t>81.63%</t>
  </si>
  <si>
    <t>2/73,3/66,1/65</t>
  </si>
  <si>
    <t>65</t>
  </si>
  <si>
    <t>78.26%</t>
  </si>
  <si>
    <t>魏浩然</t>
  </si>
  <si>
    <t>72.92%</t>
  </si>
  <si>
    <t>3/73,12/66,4/65</t>
  </si>
  <si>
    <t>王雅强</t>
  </si>
  <si>
    <t>73.91%</t>
  </si>
  <si>
    <t>60.38%</t>
  </si>
  <si>
    <t>62.2%</t>
  </si>
  <si>
    <t>焦瑛琪</t>
  </si>
  <si>
    <t>081504</t>
  </si>
  <si>
    <t>89.47%</t>
  </si>
  <si>
    <t>48</t>
  </si>
  <si>
    <t>曾驿森</t>
  </si>
  <si>
    <t>95%</t>
  </si>
  <si>
    <t>李梦瑶</t>
  </si>
  <si>
    <t>90%</t>
  </si>
  <si>
    <t>许保珅</t>
  </si>
  <si>
    <t>92%</t>
  </si>
  <si>
    <t>孔天威</t>
  </si>
  <si>
    <t>76.19%</t>
  </si>
  <si>
    <t>王飞</t>
  </si>
  <si>
    <t>李湍</t>
  </si>
  <si>
    <t>76.36%</t>
  </si>
  <si>
    <t>9/81;12/78;15/78</t>
  </si>
  <si>
    <t>李洪壮</t>
  </si>
  <si>
    <t>岳会山</t>
  </si>
  <si>
    <t>朱良玉</t>
  </si>
  <si>
    <t>78.57%</t>
  </si>
  <si>
    <t>59.25%</t>
  </si>
  <si>
    <t>1</t>
    <phoneticPr fontId="1" type="noConversion"/>
  </si>
  <si>
    <t>6</t>
  </si>
  <si>
    <t>7</t>
  </si>
  <si>
    <t>8</t>
  </si>
  <si>
    <t>10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</si>
  <si>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</si>
  <si>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</si>
  <si>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</si>
  <si>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</si>
  <si>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</si>
  <si>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</si>
  <si>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</si>
  <si>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</si>
  <si>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</si>
  <si>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</si>
  <si>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</si>
  <si>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</si>
  <si>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</si>
  <si>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</si>
  <si>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</si>
  <si>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</si>
  <si>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</si>
  <si>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</si>
  <si>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</si>
  <si>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</si>
  <si>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</si>
  <si>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</si>
  <si>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</si>
  <si>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</si>
  <si>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</si>
  <si>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18年综测</t>
    <phoneticPr fontId="1" type="noConversion"/>
  </si>
  <si>
    <t>18年综测排名
（81人）</t>
    <phoneticPr fontId="1" type="noConversion"/>
  </si>
  <si>
    <t>19年综测</t>
    <phoneticPr fontId="1" type="noConversion"/>
  </si>
  <si>
    <t>19年综测排名
（78人）</t>
    <phoneticPr fontId="1" type="noConversion"/>
  </si>
  <si>
    <t>20年综测</t>
    <phoneticPr fontId="1" type="noConversion"/>
  </si>
  <si>
    <t>20年综测排名
（78人）</t>
    <phoneticPr fontId="1" type="noConversion"/>
  </si>
  <si>
    <t>三年平均综测</t>
    <phoneticPr fontId="1" type="noConversion"/>
  </si>
  <si>
    <t>必修课加权平均</t>
    <phoneticPr fontId="1" type="noConversion"/>
  </si>
  <si>
    <t>综测+加权平均</t>
    <phoneticPr fontId="1" type="noConversion"/>
  </si>
  <si>
    <t>排名</t>
    <phoneticPr fontId="1" type="noConversion"/>
  </si>
  <si>
    <t>备注</t>
    <phoneticPr fontId="1" type="noConversion"/>
  </si>
  <si>
    <t>本博一体化培养</t>
    <phoneticPr fontId="1" type="noConversion"/>
  </si>
  <si>
    <t>刘浪</t>
  </si>
  <si>
    <t>罗嘉</t>
  </si>
  <si>
    <t>吴越</t>
  </si>
  <si>
    <t>左都凤</t>
  </si>
  <si>
    <t>放弃推免资格</t>
    <phoneticPr fontId="1" type="noConversion"/>
  </si>
  <si>
    <t>王夕月</t>
  </si>
  <si>
    <t>陈玉刚</t>
  </si>
  <si>
    <t>王霄逸</t>
  </si>
  <si>
    <t>刘晋良</t>
  </si>
  <si>
    <t>放弃推免资格</t>
    <phoneticPr fontId="1" type="noConversion"/>
  </si>
  <si>
    <t>杨世龙</t>
  </si>
  <si>
    <t>杨旭东</t>
  </si>
  <si>
    <t>巩熠</t>
  </si>
  <si>
    <t>王宗岩</t>
  </si>
  <si>
    <t>放弃推免资格</t>
    <phoneticPr fontId="1" type="noConversion"/>
  </si>
  <si>
    <t>刘源</t>
  </si>
  <si>
    <t>370105********6233</t>
    <phoneticPr fontId="1" type="noConversion"/>
  </si>
  <si>
    <t>372922********2917</t>
  </si>
  <si>
    <t>410329********352X</t>
  </si>
  <si>
    <t>370502********124X</t>
  </si>
  <si>
    <t>411425********1049</t>
  </si>
  <si>
    <t>610326********0424</t>
  </si>
  <si>
    <t>430122********2423</t>
  </si>
  <si>
    <t>362523********0045</t>
  </si>
  <si>
    <t>142725********3640</t>
  </si>
  <si>
    <t>140624********0068</t>
  </si>
  <si>
    <t>410802********0032</t>
  </si>
  <si>
    <t>142223********8421</t>
  </si>
  <si>
    <t>362502********1218</t>
  </si>
  <si>
    <t>410883********4524</t>
  </si>
  <si>
    <t>130535********0410</t>
  </si>
  <si>
    <t>372926********7313</t>
  </si>
  <si>
    <t>430204********4018</t>
  </si>
  <si>
    <t>410381********0571</t>
  </si>
  <si>
    <t>411024********1637</t>
  </si>
  <si>
    <t>141124********019X</t>
  </si>
  <si>
    <t>411481********905X</t>
  </si>
  <si>
    <t>411121********701X</t>
  </si>
  <si>
    <t>412823********8018</t>
  </si>
  <si>
    <t>140428********0030</t>
  </si>
  <si>
    <t>340881********5911</t>
  </si>
  <si>
    <t>411224********0714</t>
  </si>
  <si>
    <t>142621********2913</t>
  </si>
  <si>
    <t>511521********4375</t>
  </si>
  <si>
    <t>640221********0614</t>
  </si>
  <si>
    <t>410781********3117</t>
  </si>
  <si>
    <t>410225********6131</t>
  </si>
  <si>
    <t>410482********5510</t>
  </si>
  <si>
    <t>362502********0610</t>
  </si>
  <si>
    <t>342225********1517</t>
  </si>
  <si>
    <r>
      <rPr>
        <b/>
        <sz val="10"/>
        <color rgb="FF000000"/>
        <rFont val="宋体"/>
        <family val="3"/>
        <charset val="134"/>
      </rPr>
      <t>学号</t>
    </r>
  </si>
  <si>
    <r>
      <rPr>
        <sz val="10"/>
        <color rgb="FF000000"/>
        <rFont val="宋体"/>
        <family val="3"/>
        <charset val="134"/>
      </rPr>
      <t>辅导员</t>
    </r>
  </si>
  <si>
    <r>
      <rPr>
        <b/>
        <sz val="10"/>
        <color rgb="FF000000"/>
        <rFont val="宋体"/>
        <family val="3"/>
        <charset val="134"/>
      </rPr>
      <t>序号</t>
    </r>
  </si>
  <si>
    <r>
      <rPr>
        <b/>
        <sz val="10"/>
        <color rgb="FF000000"/>
        <rFont val="宋体"/>
        <family val="3"/>
        <charset val="134"/>
      </rPr>
      <t>姓名</t>
    </r>
  </si>
  <si>
    <r>
      <rPr>
        <b/>
        <sz val="10"/>
        <color rgb="FF000000"/>
        <rFont val="宋体"/>
        <family val="3"/>
        <charset val="134"/>
      </rPr>
      <t>性别</t>
    </r>
  </si>
  <si>
    <r>
      <rPr>
        <b/>
        <sz val="10"/>
        <color rgb="FF000000"/>
        <rFont val="宋体"/>
        <family val="3"/>
        <charset val="134"/>
      </rPr>
      <t>政治面貌</t>
    </r>
  </si>
  <si>
    <r>
      <rPr>
        <b/>
        <sz val="10"/>
        <color rgb="FF000000"/>
        <rFont val="宋体"/>
        <family val="3"/>
        <charset val="134"/>
      </rPr>
      <t>学院名称</t>
    </r>
  </si>
  <si>
    <r>
      <rPr>
        <b/>
        <sz val="10"/>
        <color rgb="FF000000"/>
        <rFont val="宋体"/>
        <family val="3"/>
        <charset val="134"/>
      </rPr>
      <t>专业名称（全称）</t>
    </r>
  </si>
  <si>
    <r>
      <rPr>
        <b/>
        <sz val="10"/>
        <color rgb="FF000000"/>
        <rFont val="宋体"/>
        <family val="3"/>
        <charset val="134"/>
      </rPr>
      <t>专业代码</t>
    </r>
  </si>
  <si>
    <r>
      <rPr>
        <b/>
        <sz val="10"/>
        <color rgb="FF000000"/>
        <rFont val="宋体"/>
        <family val="3"/>
        <charset val="134"/>
      </rPr>
      <t>是否受过纪律处分</t>
    </r>
  </si>
  <si>
    <r>
      <rPr>
        <b/>
        <sz val="10"/>
        <color rgb="FF000000"/>
        <rFont val="宋体"/>
        <family val="3"/>
        <charset val="134"/>
      </rPr>
      <t>所有课程考核成绩是否合格</t>
    </r>
  </si>
  <si>
    <r>
      <rPr>
        <b/>
        <sz val="10"/>
        <color rgb="FF000000"/>
        <rFont val="宋体"/>
        <family val="3"/>
        <charset val="134"/>
      </rPr>
      <t>前三年必修课程成绩总优良率</t>
    </r>
  </si>
  <si>
    <r>
      <rPr>
        <b/>
        <sz val="10"/>
        <color rgb="FF000000"/>
        <rFont val="宋体"/>
        <family val="3"/>
        <charset val="134"/>
      </rPr>
      <t>前三年专业年级综合测评排名</t>
    </r>
  </si>
  <si>
    <r>
      <rPr>
        <b/>
        <sz val="10"/>
        <color rgb="FF000000"/>
        <rFont val="宋体"/>
        <family val="3"/>
        <charset val="134"/>
      </rPr>
      <t>综合成绩</t>
    </r>
  </si>
  <si>
    <r>
      <rPr>
        <b/>
        <sz val="10"/>
        <color rgb="FF000000"/>
        <rFont val="宋体"/>
        <family val="3"/>
        <charset val="134"/>
      </rPr>
      <t>综合成绩专业排名</t>
    </r>
  </si>
  <si>
    <r>
      <rPr>
        <b/>
        <sz val="10"/>
        <color rgb="FF000000"/>
        <rFont val="宋体"/>
        <family val="3"/>
        <charset val="134"/>
      </rPr>
      <t>综合成绩专业排名总人数</t>
    </r>
  </si>
  <si>
    <r>
      <rPr>
        <b/>
        <sz val="10"/>
        <color rgb="FF000000"/>
        <rFont val="宋体"/>
        <family val="3"/>
        <charset val="134"/>
      </rPr>
      <t>申请推荐类别</t>
    </r>
  </si>
  <si>
    <r>
      <rPr>
        <b/>
        <sz val="10"/>
        <color rgb="FF000000"/>
        <rFont val="宋体"/>
        <family val="3"/>
        <charset val="134"/>
      </rPr>
      <t>备注</t>
    </r>
  </si>
  <si>
    <r>
      <rPr>
        <sz val="10"/>
        <color rgb="FF000000"/>
        <rFont val="宋体"/>
        <family val="3"/>
        <charset val="134"/>
      </rPr>
      <t>男</t>
    </r>
  </si>
  <si>
    <r>
      <rPr>
        <sz val="10"/>
        <color rgb="FF000000"/>
        <rFont val="宋体"/>
        <family val="3"/>
        <charset val="134"/>
      </rPr>
      <t>预备党员</t>
    </r>
  </si>
  <si>
    <r>
      <rPr>
        <sz val="10"/>
        <color rgb="FF000000"/>
        <rFont val="宋体"/>
        <family val="3"/>
        <charset val="134"/>
      </rPr>
      <t>工学院</t>
    </r>
  </si>
  <si>
    <r>
      <rPr>
        <sz val="10"/>
        <color rgb="FF000000"/>
        <rFont val="宋体"/>
        <family val="3"/>
        <charset val="134"/>
      </rPr>
      <t>化学工程与工艺</t>
    </r>
  </si>
  <si>
    <r>
      <rPr>
        <sz val="10"/>
        <color rgb="FF000000"/>
        <rFont val="宋体"/>
        <family val="3"/>
        <charset val="134"/>
      </rPr>
      <t>否</t>
    </r>
  </si>
  <si>
    <r>
      <rPr>
        <sz val="10"/>
        <color rgb="FF000000"/>
        <rFont val="宋体"/>
        <family val="3"/>
        <charset val="134"/>
      </rPr>
      <t>是</t>
    </r>
  </si>
  <si>
    <r>
      <rPr>
        <sz val="10"/>
        <color rgb="FF000000"/>
        <rFont val="宋体"/>
        <family val="3"/>
        <charset val="134"/>
      </rPr>
      <t>普通</t>
    </r>
  </si>
  <si>
    <r>
      <rPr>
        <sz val="10"/>
        <color rgb="FF000000"/>
        <rFont val="宋体"/>
        <family val="3"/>
        <charset val="134"/>
      </rPr>
      <t>女</t>
    </r>
  </si>
  <si>
    <r>
      <rPr>
        <sz val="10"/>
        <color rgb="FF000000"/>
        <rFont val="宋体"/>
        <family val="3"/>
        <charset val="134"/>
      </rPr>
      <t>共青团员</t>
    </r>
  </si>
  <si>
    <r>
      <t>94.34</t>
    </r>
    <r>
      <rPr>
        <sz val="10"/>
        <color rgb="FF000000"/>
        <rFont val="宋体"/>
        <family val="3"/>
        <charset val="134"/>
      </rPr>
      <t>％</t>
    </r>
  </si>
  <si>
    <r>
      <rPr>
        <sz val="10"/>
        <color rgb="FF000000"/>
        <rFont val="宋体"/>
        <family val="3"/>
        <charset val="134"/>
      </rPr>
      <t>中国国际互联网大学生创新创业大赛省赛铜奖、中国国际互联网大学生创新创业大赛校赛三等奖、挑战杯校赛一等奖、挑战杯三等奖、国家励志奖学金、三达励志奖学金、校级三好学生、校级优秀学生干部</t>
    </r>
  </si>
  <si>
    <r>
      <rPr>
        <sz val="10"/>
        <color rgb="FF000000"/>
        <rFont val="宋体"/>
        <family val="3"/>
        <charset val="134"/>
      </rPr>
      <t>全国大学生数学竞赛自治区二等奖、化工设计大赛国家三等奖</t>
    </r>
  </si>
  <si>
    <r>
      <rPr>
        <sz val="10"/>
        <color rgb="FF000000"/>
        <rFont val="宋体"/>
        <family val="3"/>
        <charset val="134"/>
      </rPr>
      <t>本博一体化培养</t>
    </r>
  </si>
  <si>
    <r>
      <rPr>
        <sz val="10"/>
        <color rgb="FF000000"/>
        <rFont val="宋体"/>
        <family val="3"/>
        <charset val="134"/>
      </rPr>
      <t>机械设计制造及其自动化</t>
    </r>
  </si>
  <si>
    <r>
      <rPr>
        <sz val="10"/>
        <color rgb="FF000000"/>
        <rFont val="宋体"/>
        <family val="3"/>
        <charset val="134"/>
      </rPr>
      <t>全国大学生自动化系统应用大赛国家二等奖、学校一等奖学金、校区三好学生、优秀团员</t>
    </r>
  </si>
  <si>
    <r>
      <rPr>
        <sz val="10"/>
        <color rgb="FF000000"/>
        <rFont val="宋体"/>
        <family val="3"/>
        <charset val="134"/>
      </rPr>
      <t>中共党员</t>
    </r>
  </si>
  <si>
    <r>
      <rPr>
        <sz val="10"/>
        <color rgb="FF000000"/>
        <rFont val="宋体"/>
        <family val="3"/>
        <charset val="134"/>
      </rPr>
      <t>过程装备与控制工程</t>
    </r>
  </si>
  <si>
    <r>
      <rPr>
        <sz val="10"/>
        <color rgb="FF000000"/>
        <rFont val="宋体"/>
        <family val="3"/>
        <charset val="134"/>
      </rPr>
      <t>全国大学生过程装备实践与创新大赛国家级三等奖，全国大学生化工设计大赛国家级一等奖，全国大学生数学建模比赛省一等奖，五一建模省三等奖，全国大学生物理学术竞赛校一等奖，全国大学生能源经济学术创意大赛校三等奖，国家励志奖学金，校三等奖学金</t>
    </r>
  </si>
  <si>
    <r>
      <rPr>
        <sz val="10"/>
        <color rgb="FF000000"/>
        <rFont val="宋体"/>
        <family val="3"/>
        <charset val="134"/>
      </rPr>
      <t>群众</t>
    </r>
  </si>
  <si>
    <r>
      <rPr>
        <sz val="10"/>
        <color rgb="FF000000"/>
        <rFont val="宋体"/>
        <family val="3"/>
        <charset val="134"/>
      </rPr>
      <t>国家励志奖学金</t>
    </r>
  </si>
  <si>
    <r>
      <rPr>
        <sz val="10"/>
        <color rgb="FF000000"/>
        <rFont val="宋体"/>
        <family val="3"/>
        <charset val="134"/>
      </rPr>
      <t>校区三好学生，校区三等奖学金，校区优秀团员</t>
    </r>
  </si>
  <si>
    <r>
      <rPr>
        <sz val="10"/>
        <color rgb="FF000000"/>
        <rFont val="宋体"/>
        <family val="3"/>
        <charset val="134"/>
      </rPr>
      <t>油气储运工程</t>
    </r>
  </si>
  <si>
    <r>
      <rPr>
        <sz val="10"/>
        <color rgb="FF000000"/>
        <rFont val="宋体"/>
        <family val="3"/>
        <charset val="134"/>
      </rPr>
      <t>全国大学生油气储运工程设计大赛三等奖</t>
    </r>
  </si>
  <si>
    <r>
      <rPr>
        <sz val="10"/>
        <color rgb="FF000000"/>
        <rFont val="宋体"/>
        <family val="3"/>
        <charset val="134"/>
      </rPr>
      <t>周培源大学生力学竞赛二等奖、全国大学生英语竞赛三等奖、油气储运工程设计大赛三等奖</t>
    </r>
  </si>
  <si>
    <r>
      <rPr>
        <sz val="10"/>
        <color rgb="FF000000"/>
        <rFont val="宋体"/>
        <family val="3"/>
        <charset val="134"/>
      </rPr>
      <t>全国大学生油气储运工程设计大赛一等奖</t>
    </r>
  </si>
  <si>
    <r>
      <rPr>
        <sz val="10"/>
        <color rgb="FF000000"/>
        <rFont val="宋体"/>
        <family val="3"/>
        <charset val="134"/>
      </rPr>
      <t>全国大学生油气储运工程设计大赛三等奖，国家励志奖学金，校级三好学生</t>
    </r>
  </si>
  <si>
    <r>
      <rPr>
        <sz val="10"/>
        <color rgb="FF000000"/>
        <rFont val="宋体"/>
        <family val="3"/>
        <charset val="134"/>
      </rPr>
      <t>全国大学生油气储运工程设计大赛二等奖，校区一等奖，校区三等奖，三好学生，优秀团员</t>
    </r>
  </si>
  <si>
    <r>
      <t>2+X</t>
    </r>
    <r>
      <rPr>
        <sz val="10"/>
        <color rgb="FF000000"/>
        <rFont val="宋体"/>
        <family val="3"/>
        <charset val="134"/>
      </rPr>
      <t>行政助理</t>
    </r>
  </si>
  <si>
    <r>
      <rPr>
        <sz val="10"/>
        <color rgb="FF000000"/>
        <rFont val="宋体"/>
        <family val="3"/>
        <charset val="134"/>
      </rPr>
      <t>三好学生、校区二等奖学金、优秀青年志愿者、第二届全国大学生环保知识竞赛三等奖</t>
    </r>
  </si>
  <si>
    <r>
      <rPr>
        <sz val="10"/>
        <color rgb="FF000000"/>
        <rFont val="宋体"/>
        <family val="3"/>
        <charset val="134"/>
      </rPr>
      <t>全国大学生数学竞赛自治区三等奖、优秀团员、优秀学生干部、校区二等奖学金、校区三等奖学金、工学院学生会志愿部部长、工学院青年志愿者协会主席</t>
    </r>
  </si>
  <si>
    <r>
      <rPr>
        <sz val="10"/>
        <color rgb="FF000000"/>
        <rFont val="宋体"/>
        <family val="3"/>
        <charset val="134"/>
      </rPr>
      <t>共产党员</t>
    </r>
  </si>
  <si>
    <r>
      <rPr>
        <b/>
        <sz val="10"/>
        <color rgb="FF000000"/>
        <rFont val="宋体"/>
        <family val="3"/>
        <charset val="134"/>
      </rPr>
      <t>身份证号码</t>
    </r>
    <r>
      <rPr>
        <b/>
        <sz val="10"/>
        <color rgb="FF000000"/>
        <rFont val="Times New Roman"/>
        <family val="1"/>
      </rPr>
      <t>1</t>
    </r>
  </si>
  <si>
    <r>
      <rPr>
        <b/>
        <sz val="10"/>
        <color rgb="FF000000"/>
        <rFont val="宋体"/>
        <family val="3"/>
        <charset val="134"/>
      </rPr>
      <t>必修课加权平均成绩
（满分</t>
    </r>
    <r>
      <rPr>
        <b/>
        <sz val="10"/>
        <color rgb="FF000000"/>
        <rFont val="Times New Roman"/>
        <family val="1"/>
      </rPr>
      <t>90</t>
    </r>
    <r>
      <rPr>
        <b/>
        <sz val="10"/>
        <color rgb="FF000000"/>
        <rFont val="宋体"/>
        <family val="3"/>
        <charset val="134"/>
      </rPr>
      <t>分）</t>
    </r>
  </si>
  <si>
    <r>
      <rPr>
        <b/>
        <sz val="10"/>
        <color rgb="FF000000"/>
        <rFont val="宋体"/>
        <family val="3"/>
        <charset val="134"/>
      </rPr>
      <t>前三年综合测评成绩
（满分</t>
    </r>
    <r>
      <rPr>
        <b/>
        <sz val="10"/>
        <color rgb="FF000000"/>
        <rFont val="Times New Roman"/>
        <family val="1"/>
      </rPr>
      <t>10</t>
    </r>
    <r>
      <rPr>
        <b/>
        <sz val="10"/>
        <color rgb="FF000000"/>
        <rFont val="宋体"/>
        <family val="3"/>
        <charset val="134"/>
      </rPr>
      <t>分）</t>
    </r>
  </si>
  <si>
    <r>
      <rPr>
        <b/>
        <sz val="10"/>
        <color rgb="FF000000"/>
        <rFont val="宋体"/>
        <family val="3"/>
        <charset val="134"/>
      </rPr>
      <t>按推免要求学生应该具备的条件或计入综合成绩的各类活动、经历、以及科研成果、竞赛获奖等学术专长</t>
    </r>
    <r>
      <rPr>
        <b/>
        <sz val="10"/>
        <color rgb="FF000000"/>
        <rFont val="Times New Roman"/>
        <family val="1"/>
      </rPr>
      <t>2</t>
    </r>
  </si>
  <si>
    <r>
      <t>7/81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5/78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1/78</t>
    </r>
  </si>
  <si>
    <r>
      <rPr>
        <sz val="10"/>
        <color rgb="FF000000"/>
        <rFont val="宋体"/>
        <family val="3"/>
        <charset val="134"/>
      </rPr>
      <t>全国大学生化工设计大赛国家一等奖、全国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互联网</t>
    </r>
    <r>
      <rPr>
        <sz val="10"/>
        <color rgb="FF000000"/>
        <rFont val="Times New Roman"/>
        <family val="1"/>
      </rPr>
      <t>+</t>
    </r>
    <r>
      <rPr>
        <sz val="10"/>
        <color rgb="FF000000"/>
        <rFont val="宋体"/>
        <family val="3"/>
        <charset val="134"/>
      </rPr>
      <t>化学反应工程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课模设计大赛一等奖、全国大学生数学建模竞赛省二等奖、全国大学生数学竞赛省三等奖、五一建模三等奖、美赛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宋体"/>
        <family val="3"/>
        <charset val="134"/>
      </rPr>
      <t>奖、国家励志奖学金、校一等奖学金</t>
    </r>
  </si>
  <si>
    <r>
      <t>1/81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3/78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4/78</t>
    </r>
  </si>
  <si>
    <r>
      <rPr>
        <sz val="10"/>
        <color rgb="FF000000"/>
        <rFont val="宋体"/>
        <family val="3"/>
        <charset val="134"/>
      </rPr>
      <t>全国大学生化工设计大赛国家级一等奖；全国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互联网</t>
    </r>
    <r>
      <rPr>
        <sz val="10"/>
        <color rgb="FF000000"/>
        <rFont val="Times New Roman"/>
        <family val="1"/>
      </rPr>
      <t>+”</t>
    </r>
    <r>
      <rPr>
        <sz val="10"/>
        <color rgb="FF000000"/>
        <rFont val="宋体"/>
        <family val="3"/>
        <charset val="134"/>
      </rPr>
      <t>化学反应工程课模设计大赛国家级三等奖；全国大学生数学竞赛省部级二等奖；美赛</t>
    </r>
    <r>
      <rPr>
        <sz val="10"/>
        <color rgb="FF000000"/>
        <rFont val="Times New Roman"/>
        <family val="1"/>
      </rPr>
      <t>S</t>
    </r>
    <r>
      <rPr>
        <sz val="10"/>
        <color rgb="FF000000"/>
        <rFont val="宋体"/>
        <family val="3"/>
        <charset val="134"/>
      </rPr>
      <t>奖；在</t>
    </r>
    <r>
      <rPr>
        <sz val="10"/>
        <color rgb="FF000000"/>
        <rFont val="Times New Roman"/>
        <family val="1"/>
      </rPr>
      <t>JCR</t>
    </r>
    <r>
      <rPr>
        <sz val="10"/>
        <color rgb="FF000000"/>
        <rFont val="宋体"/>
        <family val="3"/>
        <charset val="134"/>
      </rPr>
      <t>二区发表英文论文，三作；国家奖学金；联合能源优秀生奖学金</t>
    </r>
  </si>
  <si>
    <r>
      <t>2/81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1/78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5/78</t>
    </r>
  </si>
  <si>
    <r>
      <rPr>
        <sz val="10"/>
        <color rgb="FF000000"/>
        <rFont val="宋体"/>
        <family val="3"/>
        <charset val="134"/>
      </rPr>
      <t>全国大学生化工设计大赛国家一等奖；全国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互联网</t>
    </r>
    <r>
      <rPr>
        <sz val="10"/>
        <color rgb="FF000000"/>
        <rFont val="Times New Roman"/>
        <family val="1"/>
      </rPr>
      <t>+”</t>
    </r>
    <r>
      <rPr>
        <sz val="10"/>
        <color rgb="FF000000"/>
        <rFont val="宋体"/>
        <family val="3"/>
        <charset val="134"/>
      </rPr>
      <t>化学反应工程课模设计大赛全国一等奖；全国大学生数学竞赛（新疆赛区）一等奖；国家奖学金；优秀学生干部</t>
    </r>
  </si>
  <si>
    <r>
      <rPr>
        <sz val="10"/>
        <color rgb="FF000000"/>
        <rFont val="宋体"/>
        <family val="3"/>
        <charset val="134"/>
      </rPr>
      <t>全国大学生化工设计大赛国家级三等奖，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互联网</t>
    </r>
    <r>
      <rPr>
        <sz val="10"/>
        <color rgb="FF000000"/>
        <rFont val="Times New Roman"/>
        <family val="1"/>
      </rPr>
      <t>+”</t>
    </r>
    <r>
      <rPr>
        <sz val="10"/>
        <color rgb="FF000000"/>
        <rFont val="宋体"/>
        <family val="3"/>
        <charset val="134"/>
      </rPr>
      <t>化学反应工程课模设计大赛全国一等奖，全国大学生数学竞赛自治区二等奖，国家励志奖学金，科技创新先进个人，皓泰励志奖学金</t>
    </r>
  </si>
  <si>
    <r>
      <t>5/81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11/78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6/78</t>
    </r>
  </si>
  <si>
    <r>
      <t>“</t>
    </r>
    <r>
      <rPr>
        <sz val="10"/>
        <color rgb="FF000000"/>
        <rFont val="宋体"/>
        <family val="3"/>
        <charset val="134"/>
      </rPr>
      <t>互联网</t>
    </r>
    <r>
      <rPr>
        <sz val="10"/>
        <color rgb="FF000000"/>
        <rFont val="Times New Roman"/>
        <family val="1"/>
      </rPr>
      <t>+</t>
    </r>
    <r>
      <rPr>
        <sz val="10"/>
        <color rgb="FF000000"/>
        <rFont val="宋体"/>
        <family val="3"/>
        <charset val="134"/>
      </rPr>
      <t>化学反应工程课模设计大赛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全国三等奖，国家励志奖学金，校级一等奖学金，优秀学生干部、优秀共青团员</t>
    </r>
  </si>
  <si>
    <r>
      <t>6/81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10/78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13/78</t>
    </r>
  </si>
  <si>
    <r>
      <t>4/81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7/78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9/78</t>
    </r>
  </si>
  <si>
    <r>
      <rPr>
        <sz val="10"/>
        <color rgb="FF000000"/>
        <rFont val="宋体"/>
        <family val="3"/>
        <charset val="134"/>
      </rPr>
      <t>全国大学生英语竞赛自治区</t>
    </r>
    <r>
      <rPr>
        <sz val="10"/>
        <color rgb="FF000000"/>
        <rFont val="Times New Roman"/>
        <family val="1"/>
      </rPr>
      <t xml:space="preserve"> c</t>
    </r>
    <r>
      <rPr>
        <sz val="10"/>
        <color rgb="FF000000"/>
        <rFont val="宋体"/>
        <family val="3"/>
        <charset val="134"/>
      </rPr>
      <t>类一等奖、学校一等奖学金、三达优秀生奖学金、全国大学生机器人大赛</t>
    </r>
    <r>
      <rPr>
        <sz val="10"/>
        <color rgb="FF000000"/>
        <rFont val="Times New Roman"/>
        <family val="1"/>
      </rPr>
      <t xml:space="preserve"> robocon</t>
    </r>
    <r>
      <rPr>
        <sz val="10"/>
        <color rgb="FF000000"/>
        <rFont val="宋体"/>
        <family val="3"/>
        <charset val="134"/>
      </rPr>
      <t>三等奖、</t>
    </r>
    <r>
      <rPr>
        <sz val="10"/>
        <color rgb="FF000000"/>
        <rFont val="Times New Roman"/>
        <family val="1"/>
      </rPr>
      <t>robomaster2018</t>
    </r>
    <r>
      <rPr>
        <sz val="10"/>
        <color rgb="FF000000"/>
        <rFont val="宋体"/>
        <family val="3"/>
        <charset val="134"/>
      </rPr>
      <t>机甲大师赛北部分赛区三等奖</t>
    </r>
  </si>
  <si>
    <r>
      <t>12/81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8/78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10/78</t>
    </r>
  </si>
  <si>
    <r>
      <t>13/81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13/78;7/78</t>
    </r>
  </si>
  <si>
    <r>
      <t>“</t>
    </r>
    <r>
      <rPr>
        <sz val="10"/>
        <color rgb="FF000000"/>
        <rFont val="宋体"/>
        <family val="3"/>
        <charset val="134"/>
      </rPr>
      <t>互联网</t>
    </r>
    <r>
      <rPr>
        <sz val="10"/>
        <color rgb="FF000000"/>
        <rFont val="Times New Roman"/>
        <family val="1"/>
      </rPr>
      <t>+</t>
    </r>
    <r>
      <rPr>
        <sz val="10"/>
        <color rgb="FF000000"/>
        <rFont val="宋体"/>
        <family val="3"/>
        <charset val="134"/>
      </rPr>
      <t>化学反应工程课模设计大赛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全国三等奖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校区一等奖学金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校区二等奖学金</t>
    </r>
  </si>
  <si>
    <r>
      <t>2/81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2/83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7/83</t>
    </r>
  </si>
  <si>
    <r>
      <rPr>
        <sz val="10"/>
        <color rgb="FF000000"/>
        <rFont val="宋体"/>
        <family val="3"/>
        <charset val="134"/>
      </rPr>
      <t>第十八届大学生机器人大赛</t>
    </r>
    <r>
      <rPr>
        <sz val="10"/>
        <color rgb="FF000000"/>
        <rFont val="Times New Roman"/>
        <family val="1"/>
      </rPr>
      <t>Robomaster</t>
    </r>
    <r>
      <rPr>
        <sz val="10"/>
        <color rgb="FF000000"/>
        <rFont val="宋体"/>
        <family val="3"/>
        <charset val="134"/>
      </rPr>
      <t>机甲大师赛北部赛区三等奖；第十一届全国大学生周培源力学竞赛全国三等奖、新疆赛区一等奖；</t>
    </r>
    <r>
      <rPr>
        <sz val="10"/>
        <color rgb="FF000000"/>
        <rFont val="Times New Roman"/>
        <family val="1"/>
      </rPr>
      <t>2018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2019</t>
    </r>
    <r>
      <rPr>
        <sz val="10"/>
        <color rgb="FF000000"/>
        <rFont val="宋体"/>
        <family val="3"/>
        <charset val="134"/>
      </rPr>
      <t>年贝肯优秀生奖学金；优秀学生干部；科技创新优秀个人；三好学生；优秀团员</t>
    </r>
  </si>
  <si>
    <r>
      <t>6/81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7/83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9/83</t>
    </r>
  </si>
  <si>
    <r>
      <t>1/81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1/83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2/83</t>
    </r>
  </si>
  <si>
    <r>
      <rPr>
        <sz val="10"/>
        <color rgb="FF000000"/>
        <rFont val="宋体"/>
        <family val="3"/>
        <charset val="134"/>
      </rPr>
      <t>国家奖学金、国家励志奖学金、全国大学生机器人</t>
    </r>
    <r>
      <rPr>
        <sz val="10"/>
        <color rgb="FF000000"/>
        <rFont val="Times New Roman"/>
        <family val="1"/>
      </rPr>
      <t>Robocon</t>
    </r>
    <r>
      <rPr>
        <sz val="10"/>
        <color rgb="FF000000"/>
        <rFont val="宋体"/>
        <family val="3"/>
        <charset val="134"/>
      </rPr>
      <t>大赛三等奖、亚太地区大学生数学建模比赛二等奖、第十一届过程装备实践与创新大赛三等奖、全国大学生数学建模比赛新疆赛区二等奖、五一数学建模比赛三等奖、全国大学生数学竞赛新疆赛区二等奖、全国大学生物理学术竞赛校内一等奖、、获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科技创新先进个人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优秀学生干部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三好学生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优秀团员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荣誉称号</t>
    </r>
  </si>
  <si>
    <r>
      <t>3/81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12/83,4/83</t>
    </r>
  </si>
  <si>
    <r>
      <rPr>
        <sz val="10"/>
        <color rgb="FF000000"/>
        <rFont val="宋体"/>
        <family val="3"/>
        <charset val="134"/>
      </rPr>
      <t>校区数学竞赛三等奖，优秀团员，优秀学生干部，校区</t>
    </r>
    <r>
      <rPr>
        <sz val="10"/>
        <color rgb="FF000000"/>
        <rFont val="Times New Roman"/>
        <family val="1"/>
      </rPr>
      <t>4x100</t>
    </r>
    <r>
      <rPr>
        <sz val="10"/>
        <color rgb="FF000000"/>
        <rFont val="宋体"/>
        <family val="3"/>
        <charset val="134"/>
      </rPr>
      <t>第八名，三人仰卧起坐第八名，皓泰励志奖学金，贝肯励志奖学金</t>
    </r>
  </si>
  <si>
    <r>
      <t>11/81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10/83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15/83</t>
    </r>
  </si>
  <si>
    <r>
      <t>2017-2018</t>
    </r>
    <r>
      <rPr>
        <sz val="10"/>
        <color rgb="FF000000"/>
        <rFont val="宋体"/>
        <family val="3"/>
        <charset val="134"/>
      </rPr>
      <t>学年学校一等奖学金及三好学生、</t>
    </r>
    <r>
      <rPr>
        <sz val="10"/>
        <color rgb="FF000000"/>
        <rFont val="Times New Roman"/>
        <family val="1"/>
      </rPr>
      <t>2018-2019</t>
    </r>
    <r>
      <rPr>
        <sz val="10"/>
        <color rgb="FF000000"/>
        <rFont val="宋体"/>
        <family val="3"/>
        <charset val="134"/>
      </rPr>
      <t>学年学校一等奖学金及三好学生</t>
    </r>
  </si>
  <si>
    <r>
      <rPr>
        <sz val="10"/>
        <color rgb="FF000000"/>
        <rFont val="宋体"/>
        <family val="3"/>
        <charset val="134"/>
      </rPr>
      <t>国家励志奖学金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全国大学生第十届数学竞赛省三等奖</t>
    </r>
    <r>
      <rPr>
        <sz val="10"/>
        <color rgb="FF000000"/>
        <rFont val="Times New Roman"/>
        <family val="1"/>
      </rPr>
      <t xml:space="preserve"> 2020</t>
    </r>
    <r>
      <rPr>
        <sz val="10"/>
        <color rgb="FF000000"/>
        <rFont val="宋体"/>
        <family val="3"/>
        <charset val="134"/>
      </rPr>
      <t>年物理学术竞赛优秀奖</t>
    </r>
  </si>
  <si>
    <r>
      <t>4/81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6/83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11/83</t>
    </r>
  </si>
  <si>
    <r>
      <rPr>
        <sz val="10"/>
        <color rgb="FF000000"/>
        <rFont val="宋体"/>
        <family val="3"/>
        <charset val="134"/>
      </rPr>
      <t>第十八届全国大学生机器人大赛</t>
    </r>
    <r>
      <rPr>
        <sz val="10"/>
        <color rgb="FF000000"/>
        <rFont val="Times New Roman"/>
        <family val="1"/>
      </rPr>
      <t>ROBOCON</t>
    </r>
    <r>
      <rPr>
        <sz val="10"/>
        <color rgb="FF000000"/>
        <rFont val="宋体"/>
        <family val="3"/>
        <charset val="134"/>
      </rPr>
      <t>赛事三等奖，国家奖学金，一等奖学金，</t>
    </r>
    <r>
      <rPr>
        <sz val="10"/>
        <color rgb="FF000000"/>
        <rFont val="Times New Roman"/>
        <family val="1"/>
      </rPr>
      <t>2020</t>
    </r>
    <r>
      <rPr>
        <sz val="10"/>
        <color rgb="FF000000"/>
        <rFont val="宋体"/>
        <family val="3"/>
        <charset val="134"/>
      </rPr>
      <t>年全国大学生物理学术竞赛校内赛一等奖，三好学生标兵，科技创新先进个人，优秀学生干部，优秀团员，三好学生</t>
    </r>
  </si>
  <si>
    <r>
      <rPr>
        <sz val="10"/>
        <color rgb="FF000000"/>
        <rFont val="宋体"/>
        <family val="3"/>
        <charset val="134"/>
      </rPr>
      <t>国家大学生自动化竞赛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等奖，亚太数学建模比赛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等奖，克拉玛依市发明大赛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等奖</t>
    </r>
  </si>
  <si>
    <r>
      <t>5/81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9/83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3/83</t>
    </r>
  </si>
  <si>
    <r>
      <rPr>
        <sz val="10"/>
        <color rgb="FF000000"/>
        <rFont val="宋体"/>
        <family val="3"/>
        <charset val="134"/>
      </rPr>
      <t>第十八届全国大学生机器人大赛</t>
    </r>
    <r>
      <rPr>
        <sz val="10"/>
        <color rgb="FF000000"/>
        <rFont val="Times New Roman"/>
        <family val="1"/>
      </rPr>
      <t>ROBOCON</t>
    </r>
    <r>
      <rPr>
        <sz val="10"/>
        <color rgb="FF000000"/>
        <rFont val="宋体"/>
        <family val="3"/>
        <charset val="134"/>
      </rPr>
      <t>赛事三等奖、第十四届全国大学生化工设计竞赛二等奖、工学院体育部部长、机械</t>
    </r>
    <r>
      <rPr>
        <sz val="10"/>
        <color rgb="FF000000"/>
        <rFont val="Times New Roman"/>
        <family val="1"/>
      </rPr>
      <t>17-3</t>
    </r>
    <r>
      <rPr>
        <sz val="10"/>
        <color rgb="FF000000"/>
        <rFont val="宋体"/>
        <family val="3"/>
        <charset val="134"/>
      </rPr>
      <t>班班长、国家励志奖学金、联合能源励志奖学金、优秀学生干部</t>
    </r>
  </si>
  <si>
    <r>
      <t>15/73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1/66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2/65</t>
    </r>
  </si>
  <si>
    <r>
      <t>2019</t>
    </r>
    <r>
      <rPr>
        <sz val="10"/>
        <color rgb="FF000000"/>
        <rFont val="宋体"/>
        <family val="3"/>
        <charset val="134"/>
      </rPr>
      <t>年获得大学生物理实验竞赛校区二等奖、</t>
    </r>
    <r>
      <rPr>
        <sz val="10"/>
        <color rgb="FF000000"/>
        <rFont val="Times New Roman"/>
        <family val="1"/>
      </rPr>
      <t>2019</t>
    </r>
    <r>
      <rPr>
        <sz val="10"/>
        <color rgb="FF000000"/>
        <rFont val="宋体"/>
        <family val="3"/>
        <charset val="134"/>
      </rPr>
      <t>年获得国家奖学金</t>
    </r>
  </si>
  <si>
    <r>
      <t>7/73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2/66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3/65</t>
    </r>
  </si>
  <si>
    <r>
      <rPr>
        <sz val="10"/>
        <color rgb="FF000000"/>
        <rFont val="宋体"/>
        <family val="3"/>
        <charset val="134"/>
      </rPr>
      <t>国家励志奖学金、贝肯励志奖学金、校区三好学生、校区运动会</t>
    </r>
    <r>
      <rPr>
        <sz val="10"/>
        <color rgb="FF000000"/>
        <rFont val="Times New Roman"/>
        <family val="1"/>
      </rPr>
      <t>1500</t>
    </r>
    <r>
      <rPr>
        <sz val="10"/>
        <color rgb="FF000000"/>
        <rFont val="宋体"/>
        <family val="3"/>
        <charset val="134"/>
      </rPr>
      <t>米第三</t>
    </r>
  </si>
  <si>
    <r>
      <rPr>
        <sz val="10"/>
        <color rgb="FF000000"/>
        <rFont val="宋体"/>
        <family val="3"/>
        <charset val="134"/>
      </rPr>
      <t>第</t>
    </r>
    <r>
      <rPr>
        <sz val="10"/>
        <color rgb="FF000000"/>
        <rFont val="Times New Roman"/>
        <family val="1"/>
      </rPr>
      <t>11</t>
    </r>
    <r>
      <rPr>
        <sz val="10"/>
        <color rgb="FF000000"/>
        <rFont val="宋体"/>
        <family val="3"/>
        <charset val="134"/>
      </rPr>
      <t>届过程装备实践与创新大赛全国三等奖，</t>
    </r>
    <r>
      <rPr>
        <sz val="10"/>
        <color rgb="FF000000"/>
        <rFont val="Times New Roman"/>
        <family val="1"/>
      </rPr>
      <t>2020</t>
    </r>
    <r>
      <rPr>
        <sz val="10"/>
        <color rgb="FF000000"/>
        <rFont val="宋体"/>
        <family val="3"/>
        <charset val="134"/>
      </rPr>
      <t>年中国大学生物理学术竞赛校赛优秀奖，联合能源奖学金，优秀学生干部，优秀团员，三好学生</t>
    </r>
  </si>
  <si>
    <r>
      <t>8/73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7/66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7/65</t>
    </r>
  </si>
  <si>
    <r>
      <t>6/73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5/66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8/65</t>
    </r>
  </si>
  <si>
    <r>
      <t>“</t>
    </r>
    <r>
      <rPr>
        <sz val="10"/>
        <color rgb="FF000000"/>
        <rFont val="宋体"/>
        <family val="3"/>
        <charset val="134"/>
      </rPr>
      <t>三达奖学金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，工学院体育部副部长，连续三届校区</t>
    </r>
    <r>
      <rPr>
        <sz val="10"/>
        <color rgb="FF000000"/>
        <rFont val="Times New Roman"/>
        <family val="1"/>
      </rPr>
      <t>200</t>
    </r>
    <r>
      <rPr>
        <sz val="10"/>
        <color rgb="FF000000"/>
        <rFont val="宋体"/>
        <family val="3"/>
        <charset val="134"/>
      </rPr>
      <t>米男子第一名</t>
    </r>
  </si>
  <si>
    <r>
      <t>5/73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11/66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17/65</t>
    </r>
  </si>
  <si>
    <r>
      <t>3/52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4/50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1/48</t>
    </r>
  </si>
  <si>
    <r>
      <t>2/52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1/50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2/48</t>
    </r>
  </si>
  <si>
    <r>
      <t>4/52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2/50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4/48</t>
    </r>
  </si>
  <si>
    <r>
      <t>6/53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3/50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6/48</t>
    </r>
  </si>
  <si>
    <r>
      <t>7/52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11/50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Times New Roman"/>
        <family val="1"/>
      </rPr>
      <t>3/48</t>
    </r>
  </si>
  <si>
    <r>
      <t>14/52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9/50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8/48</t>
    </r>
  </si>
  <si>
    <r>
      <t>12/52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10/50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Times New Roman"/>
        <family val="1"/>
      </rPr>
      <t>20/48</t>
    </r>
  </si>
  <si>
    <r>
      <rPr>
        <sz val="10"/>
        <color rgb="FF000000"/>
        <rFont val="宋体"/>
        <family val="3"/>
        <charset val="134"/>
      </rPr>
      <t>第五届全国大学生油气储运工程大赛二等奖、三好学生、优秀学生干部、三等奖学金、储运</t>
    </r>
    <r>
      <rPr>
        <sz val="10"/>
        <color rgb="FF000000"/>
        <rFont val="Times New Roman"/>
        <family val="1"/>
      </rPr>
      <t>17-1</t>
    </r>
    <r>
      <rPr>
        <sz val="10"/>
        <color rgb="FF000000"/>
        <rFont val="宋体"/>
        <family val="3"/>
        <charset val="134"/>
      </rPr>
      <t>班班长、校级足球比赛第四名</t>
    </r>
  </si>
  <si>
    <r>
      <rPr>
        <sz val="10"/>
        <color rgb="FF000000"/>
        <rFont val="宋体"/>
        <family val="3"/>
        <charset val="134"/>
      </rPr>
      <t>吴剑</t>
    </r>
  </si>
  <si>
    <r>
      <rPr>
        <sz val="10"/>
        <color rgb="FF000000"/>
        <rFont val="宋体"/>
        <family val="3"/>
        <charset val="134"/>
      </rPr>
      <t>刘正飞</t>
    </r>
  </si>
  <si>
    <r>
      <rPr>
        <sz val="10"/>
        <color rgb="FF000000"/>
        <rFont val="宋体"/>
        <family val="3"/>
        <charset val="134"/>
      </rPr>
      <t>刘亚锋</t>
    </r>
  </si>
  <si>
    <r>
      <rPr>
        <sz val="10"/>
        <color rgb="FF000000"/>
        <rFont val="宋体"/>
        <family val="3"/>
        <charset val="134"/>
      </rPr>
      <t>苗欣雨</t>
    </r>
  </si>
  <si>
    <r>
      <rPr>
        <sz val="10"/>
        <color rgb="FF000000"/>
        <rFont val="宋体"/>
        <family val="3"/>
        <charset val="134"/>
      </rPr>
      <t>李梦</t>
    </r>
  </si>
  <si>
    <r>
      <rPr>
        <sz val="10"/>
        <color rgb="FF000000"/>
        <rFont val="宋体"/>
        <family val="3"/>
        <charset val="134"/>
      </rPr>
      <t>周婧怡</t>
    </r>
  </si>
  <si>
    <r>
      <rPr>
        <sz val="10"/>
        <color rgb="FF000000"/>
        <rFont val="宋体"/>
        <family val="3"/>
        <charset val="134"/>
      </rPr>
      <t>虢迪</t>
    </r>
  </si>
  <si>
    <r>
      <rPr>
        <sz val="10"/>
        <color rgb="FF000000"/>
        <rFont val="宋体"/>
        <family val="3"/>
        <charset val="134"/>
      </rPr>
      <t>潘惠媛</t>
    </r>
  </si>
  <si>
    <r>
      <rPr>
        <sz val="10"/>
        <color rgb="FF000000"/>
        <rFont val="宋体"/>
        <family val="3"/>
        <charset val="134"/>
      </rPr>
      <t>李蓉蓉</t>
    </r>
  </si>
  <si>
    <r>
      <rPr>
        <sz val="10"/>
        <color rgb="FF000000"/>
        <rFont val="宋体"/>
        <family val="3"/>
        <charset val="134"/>
      </rPr>
      <t>杨晔</t>
    </r>
  </si>
  <si>
    <r>
      <rPr>
        <sz val="10"/>
        <color rgb="FF000000"/>
        <rFont val="宋体"/>
        <family val="3"/>
        <charset val="134"/>
      </rPr>
      <t>张正宇</t>
    </r>
  </si>
  <si>
    <r>
      <rPr>
        <sz val="10"/>
        <color rgb="FF000000"/>
        <rFont val="宋体"/>
        <family val="3"/>
        <charset val="134"/>
      </rPr>
      <t>冯艳红</t>
    </r>
  </si>
  <si>
    <r>
      <rPr>
        <sz val="10"/>
        <color rgb="FF000000"/>
        <rFont val="宋体"/>
        <family val="3"/>
        <charset val="134"/>
      </rPr>
      <t>章振祥</t>
    </r>
  </si>
  <si>
    <r>
      <rPr>
        <sz val="10"/>
        <color rgb="FF000000"/>
        <rFont val="宋体"/>
        <family val="3"/>
        <charset val="134"/>
      </rPr>
      <t>崔盼盼</t>
    </r>
  </si>
  <si>
    <r>
      <rPr>
        <sz val="10"/>
        <color rgb="FF000000"/>
        <rFont val="宋体"/>
        <family val="3"/>
        <charset val="134"/>
      </rPr>
      <t>刘立昊</t>
    </r>
  </si>
  <si>
    <r>
      <rPr>
        <sz val="10"/>
        <color rgb="FF000000"/>
        <rFont val="宋体"/>
        <family val="3"/>
        <charset val="134"/>
      </rPr>
      <t>冯亚龙</t>
    </r>
  </si>
  <si>
    <r>
      <rPr>
        <sz val="10"/>
        <color rgb="FF000000"/>
        <rFont val="宋体"/>
        <family val="3"/>
        <charset val="134"/>
      </rPr>
      <t>刘睿廷</t>
    </r>
  </si>
  <si>
    <r>
      <rPr>
        <sz val="10"/>
        <color rgb="FF000000"/>
        <rFont val="宋体"/>
        <family val="3"/>
        <charset val="134"/>
      </rPr>
      <t>张文政</t>
    </r>
  </si>
  <si>
    <r>
      <rPr>
        <sz val="10"/>
        <color rgb="FF000000"/>
        <rFont val="宋体"/>
        <family val="3"/>
        <charset val="134"/>
      </rPr>
      <t>王志鹏</t>
    </r>
  </si>
  <si>
    <r>
      <rPr>
        <sz val="10"/>
        <color rgb="FF000000"/>
        <rFont val="宋体"/>
        <family val="3"/>
        <charset val="134"/>
      </rPr>
      <t>李露露</t>
    </r>
  </si>
  <si>
    <r>
      <rPr>
        <sz val="10"/>
        <color rgb="FF000000"/>
        <rFont val="宋体"/>
        <family val="3"/>
        <charset val="134"/>
      </rPr>
      <t>刘志远</t>
    </r>
  </si>
  <si>
    <r>
      <rPr>
        <sz val="10"/>
        <color rgb="FF000000"/>
        <rFont val="宋体"/>
        <family val="3"/>
        <charset val="134"/>
      </rPr>
      <t>张志航</t>
    </r>
  </si>
  <si>
    <r>
      <rPr>
        <sz val="10"/>
        <color rgb="FF000000"/>
        <rFont val="宋体"/>
        <family val="3"/>
        <charset val="134"/>
      </rPr>
      <t>魏浩然</t>
    </r>
  </si>
  <si>
    <r>
      <rPr>
        <sz val="10"/>
        <color rgb="FF000000"/>
        <rFont val="宋体"/>
        <family val="3"/>
        <charset val="134"/>
      </rPr>
      <t>王雅强</t>
    </r>
  </si>
  <si>
    <r>
      <rPr>
        <sz val="10"/>
        <color rgb="FF000000"/>
        <rFont val="宋体"/>
        <family val="3"/>
        <charset val="134"/>
      </rPr>
      <t>郭昊</t>
    </r>
  </si>
  <si>
    <r>
      <rPr>
        <sz val="10"/>
        <color rgb="FF000000"/>
        <rFont val="宋体"/>
        <family val="3"/>
        <charset val="134"/>
      </rPr>
      <t>杨智雄</t>
    </r>
  </si>
  <si>
    <r>
      <rPr>
        <sz val="10"/>
        <color rgb="FF000000"/>
        <rFont val="宋体"/>
        <family val="3"/>
        <charset val="134"/>
      </rPr>
      <t>焦瑛琪</t>
    </r>
  </si>
  <si>
    <r>
      <rPr>
        <sz val="10"/>
        <color rgb="FF000000"/>
        <rFont val="宋体"/>
        <family val="3"/>
        <charset val="134"/>
      </rPr>
      <t>曾驿森</t>
    </r>
  </si>
  <si>
    <r>
      <rPr>
        <sz val="10"/>
        <color rgb="FF000000"/>
        <rFont val="宋体"/>
        <family val="3"/>
        <charset val="134"/>
      </rPr>
      <t>李梦瑶</t>
    </r>
  </si>
  <si>
    <r>
      <rPr>
        <sz val="10"/>
        <color rgb="FF000000"/>
        <rFont val="宋体"/>
        <family val="3"/>
        <charset val="134"/>
      </rPr>
      <t>许保珅</t>
    </r>
  </si>
  <si>
    <r>
      <rPr>
        <sz val="10"/>
        <color rgb="FF000000"/>
        <rFont val="宋体"/>
        <family val="3"/>
        <charset val="134"/>
      </rPr>
      <t>孔天威</t>
    </r>
  </si>
  <si>
    <r>
      <rPr>
        <sz val="10"/>
        <color rgb="FF000000"/>
        <rFont val="宋体"/>
        <family val="3"/>
        <charset val="134"/>
      </rPr>
      <t>张嘉辉</t>
    </r>
  </si>
  <si>
    <r>
      <rPr>
        <sz val="10"/>
        <color rgb="FF000000"/>
        <rFont val="宋体"/>
        <family val="3"/>
        <charset val="134"/>
      </rPr>
      <t>李湍</t>
    </r>
  </si>
  <si>
    <r>
      <rPr>
        <sz val="10"/>
        <color rgb="FF000000"/>
        <rFont val="宋体"/>
        <family val="3"/>
        <charset val="134"/>
      </rPr>
      <t>卢柯享</t>
    </r>
  </si>
  <si>
    <r>
      <rPr>
        <sz val="10"/>
        <color rgb="FF000000"/>
        <rFont val="宋体"/>
        <family val="3"/>
        <charset val="134"/>
      </rPr>
      <t>全国大学生化工设计大赛国家一等奖、第十一届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卓然</t>
    </r>
    <r>
      <rPr>
        <sz val="10"/>
        <color rgb="FF000000"/>
        <rFont val="Times New Roman"/>
        <family val="1"/>
      </rPr>
      <t>•</t>
    </r>
    <r>
      <rPr>
        <sz val="10"/>
        <color rgb="FF000000"/>
        <rFont val="宋体"/>
        <family val="3"/>
        <charset val="134"/>
      </rPr>
      <t>风凯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杯过程装备实践与创新大赛国家三等奖、第三届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互联网</t>
    </r>
    <r>
      <rPr>
        <sz val="10"/>
        <color rgb="FF000000"/>
        <rFont val="Times New Roman"/>
        <family val="1"/>
      </rPr>
      <t>+</t>
    </r>
    <r>
      <rPr>
        <sz val="10"/>
        <color rgb="FF000000"/>
        <rFont val="宋体"/>
        <family val="3"/>
        <charset val="134"/>
      </rPr>
      <t>化学反应工程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课模设计大赛国家一等奖、第十届全国大学生数学竞赛省级一等奖、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高教杯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全国大学生数学建模大赛省级二等奖、第十七届五一建模三等奖、国家励志奖学金、科技创新先进个人、社会实践先进个人、三好学生、</t>
    </r>
    <r>
      <rPr>
        <sz val="10"/>
        <color rgb="FF000000"/>
        <rFont val="Times New Roman"/>
        <family val="1"/>
      </rPr>
      <t>“2018”</t>
    </r>
    <r>
      <rPr>
        <sz val="10"/>
        <color rgb="FF000000"/>
        <rFont val="宋体"/>
        <family val="3"/>
        <charset val="134"/>
      </rPr>
      <t>年度克拉玛依市优秀共青团员</t>
    </r>
    <phoneticPr fontId="1" type="noConversion"/>
  </si>
  <si>
    <r>
      <t>注：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、身份证号码隐去出生日期，用</t>
    </r>
    <r>
      <rPr>
        <sz val="10"/>
        <color theme="1"/>
        <rFont val="Times New Roman"/>
        <family val="1"/>
      </rPr>
      <t>********</t>
    </r>
    <r>
      <rPr>
        <sz val="10"/>
        <color theme="1"/>
        <rFont val="宋体"/>
        <family val="3"/>
        <charset val="134"/>
      </rPr>
      <t>代替</t>
    </r>
  </si>
  <si>
    <t>2、“按推免要求学生应该具备的条件”是指学生满足某一选拔类别应具有的条件，比如校级优秀学生干部，不包括推免普遍条件。</t>
    <phoneticPr fontId="10" type="noConversion"/>
  </si>
  <si>
    <t>过程装备与控制工程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</si>
</sst>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0_);[Red]\(0.00000\)"/>
    <numFmt numFmtId="178" formatCode="0.000000_);[Red]\(0.000000\)"/>
    <numFmt numFmtId="179" formatCode="0.000000"/>
    <numFmt numFmtId="180" formatCode="0.00000_ "/>
    <numFmt numFmtId="181" formatCode="0.00_);[Red]\(0.00\)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楷体"/>
      <family val="3"/>
      <charset val="13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79" fontId="4" fillId="2" borderId="1" xfId="0" applyNumberFormat="1" applyFont="1" applyFill="1" applyBorder="1" applyAlignment="1">
      <alignment horizontal="center"/>
    </xf>
    <xf numFmtId="178" fontId="4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8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0" xfId="0" applyFont="1"/>
    <xf numFmtId="178" fontId="4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0" fontId="9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="120" zoomScaleNormal="120" workbookViewId="0">
      <pane ySplit="1" topLeftCell="A23" activePane="bottomLeft" state="frozen"/>
      <selection pane="bottomLeft" activeCell="H24" sqref="H24"/>
    </sheetView>
  </sheetViews>
  <sheetFormatPr defaultColWidth="8.875" defaultRowHeight="12.75" x14ac:dyDescent="0.2"/>
  <cols>
    <col min="1" max="3" width="8.875" style="30"/>
    <col min="4" max="4" width="16.375" style="30" customWidth="1"/>
    <col min="5" max="5" width="5.75" style="30" customWidth="1"/>
    <col min="6" max="6" width="8.75" style="30" customWidth="1"/>
    <col min="7" max="7" width="8.875" style="30"/>
    <col min="8" max="8" width="20.625" style="30" customWidth="1"/>
    <col min="9" max="9" width="8" style="30" customWidth="1"/>
    <col min="10" max="10" width="5.875" style="30" customWidth="1"/>
    <col min="11" max="11" width="7.25" style="30" customWidth="1"/>
    <col min="12" max="12" width="8.875" style="30"/>
    <col min="13" max="13" width="15.5" style="29" customWidth="1"/>
    <col min="14" max="15" width="8.875" style="33"/>
    <col min="16" max="16" width="7.875" style="30" customWidth="1"/>
    <col min="17" max="17" width="6.75" style="30" customWidth="1"/>
    <col min="18" max="18" width="7.75" style="30" customWidth="1"/>
    <col min="19" max="19" width="11.625" style="30" customWidth="1"/>
    <col min="20" max="20" width="48.125" style="29" customWidth="1"/>
    <col min="21" max="21" width="13.125" style="30" customWidth="1"/>
    <col min="22" max="16384" width="8.875" style="30"/>
  </cols>
  <sheetData>
    <row r="1" spans="1:21" s="29" customFormat="1" ht="68.25" customHeight="1" x14ac:dyDescent="0.2">
      <c r="A1" s="22" t="s">
        <v>182</v>
      </c>
      <c r="B1" s="22" t="s">
        <v>180</v>
      </c>
      <c r="C1" s="22" t="s">
        <v>183</v>
      </c>
      <c r="D1" s="22" t="s">
        <v>229</v>
      </c>
      <c r="E1" s="22" t="s">
        <v>184</v>
      </c>
      <c r="F1" s="22" t="s">
        <v>185</v>
      </c>
      <c r="G1" s="22" t="s">
        <v>186</v>
      </c>
      <c r="H1" s="22" t="s">
        <v>187</v>
      </c>
      <c r="I1" s="22" t="s">
        <v>188</v>
      </c>
      <c r="J1" s="22" t="s">
        <v>189</v>
      </c>
      <c r="K1" s="22" t="s">
        <v>190</v>
      </c>
      <c r="L1" s="22" t="s">
        <v>191</v>
      </c>
      <c r="M1" s="22" t="s">
        <v>192</v>
      </c>
      <c r="N1" s="31" t="s">
        <v>230</v>
      </c>
      <c r="O1" s="31" t="s">
        <v>231</v>
      </c>
      <c r="P1" s="23" t="s">
        <v>193</v>
      </c>
      <c r="Q1" s="24" t="s">
        <v>194</v>
      </c>
      <c r="R1" s="22" t="s">
        <v>195</v>
      </c>
      <c r="S1" s="22" t="s">
        <v>196</v>
      </c>
      <c r="T1" s="22" t="s">
        <v>232</v>
      </c>
      <c r="U1" s="22" t="s">
        <v>197</v>
      </c>
    </row>
    <row r="2" spans="1:21" ht="80.099999999999994" customHeight="1" x14ac:dyDescent="0.2">
      <c r="A2" s="25" t="s">
        <v>88</v>
      </c>
      <c r="B2" s="27">
        <v>2017015381</v>
      </c>
      <c r="C2" s="27" t="s">
        <v>280</v>
      </c>
      <c r="D2" s="25" t="s">
        <v>146</v>
      </c>
      <c r="E2" s="25" t="s">
        <v>198</v>
      </c>
      <c r="F2" s="25" t="s">
        <v>199</v>
      </c>
      <c r="G2" s="25" t="s">
        <v>200</v>
      </c>
      <c r="H2" s="25" t="s">
        <v>201</v>
      </c>
      <c r="I2" s="25" t="s">
        <v>17</v>
      </c>
      <c r="J2" s="25" t="s">
        <v>202</v>
      </c>
      <c r="K2" s="25" t="s">
        <v>203</v>
      </c>
      <c r="L2" s="25" t="s">
        <v>18</v>
      </c>
      <c r="M2" s="28" t="s">
        <v>19</v>
      </c>
      <c r="N2" s="32">
        <f>VLOOKUP(C2,Sheet3!B:K,9,0)*0.9</f>
        <v>82.28033472803348</v>
      </c>
      <c r="O2" s="32">
        <f>VLOOKUP(C2,Sheet3!B:K,8,0)*0.1</f>
        <v>9.7285577777777767</v>
      </c>
      <c r="P2" s="26">
        <f>N2+O2</f>
        <v>92.008892505811261</v>
      </c>
      <c r="Q2" s="27">
        <v>1</v>
      </c>
      <c r="R2" s="25" t="s">
        <v>20</v>
      </c>
      <c r="S2" s="25" t="s">
        <v>204</v>
      </c>
      <c r="T2" s="28" t="s">
        <v>314</v>
      </c>
      <c r="U2" s="27"/>
    </row>
    <row r="3" spans="1:21" ht="80.099999999999994" customHeight="1" x14ac:dyDescent="0.2">
      <c r="A3" s="25" t="s">
        <v>12</v>
      </c>
      <c r="B3" s="27">
        <v>2017015341</v>
      </c>
      <c r="C3" s="27" t="s">
        <v>281</v>
      </c>
      <c r="D3" s="25" t="s">
        <v>147</v>
      </c>
      <c r="E3" s="25" t="s">
        <v>198</v>
      </c>
      <c r="F3" s="25" t="s">
        <v>199</v>
      </c>
      <c r="G3" s="25" t="s">
        <v>200</v>
      </c>
      <c r="H3" s="25" t="s">
        <v>201</v>
      </c>
      <c r="I3" s="25" t="s">
        <v>17</v>
      </c>
      <c r="J3" s="25" t="s">
        <v>202</v>
      </c>
      <c r="K3" s="25" t="s">
        <v>203</v>
      </c>
      <c r="L3" s="25" t="s">
        <v>22</v>
      </c>
      <c r="M3" s="28" t="s">
        <v>233</v>
      </c>
      <c r="N3" s="32">
        <f>VLOOKUP(C3,Sheet3!B:K,9,0)*0.9</f>
        <v>82.08</v>
      </c>
      <c r="O3" s="32">
        <f>VLOOKUP(C3,Sheet3!B:K,8,0)*0.1</f>
        <v>9.601601892575383</v>
      </c>
      <c r="P3" s="26">
        <f t="shared" ref="P3:P34" si="0">N3+O3</f>
        <v>91.681601892575387</v>
      </c>
      <c r="Q3" s="27">
        <v>2</v>
      </c>
      <c r="R3" s="25" t="s">
        <v>20</v>
      </c>
      <c r="S3" s="25" t="s">
        <v>204</v>
      </c>
      <c r="T3" s="28" t="s">
        <v>234</v>
      </c>
      <c r="U3" s="27"/>
    </row>
    <row r="4" spans="1:21" ht="80.099999999999994" customHeight="1" x14ac:dyDescent="0.2">
      <c r="A4" s="25" t="s">
        <v>13</v>
      </c>
      <c r="B4" s="27">
        <v>2017015359</v>
      </c>
      <c r="C4" s="27" t="s">
        <v>282</v>
      </c>
      <c r="D4" s="25" t="s">
        <v>148</v>
      </c>
      <c r="E4" s="25" t="s">
        <v>205</v>
      </c>
      <c r="F4" s="25" t="s">
        <v>206</v>
      </c>
      <c r="G4" s="25" t="s">
        <v>200</v>
      </c>
      <c r="H4" s="25" t="s">
        <v>201</v>
      </c>
      <c r="I4" s="25" t="s">
        <v>17</v>
      </c>
      <c r="J4" s="25" t="s">
        <v>202</v>
      </c>
      <c r="K4" s="25" t="s">
        <v>203</v>
      </c>
      <c r="L4" s="25" t="s">
        <v>24</v>
      </c>
      <c r="M4" s="28" t="s">
        <v>235</v>
      </c>
      <c r="N4" s="32">
        <f>VLOOKUP(C4,Sheet3!B:K,9,0)*0.9</f>
        <v>81.737349397590364</v>
      </c>
      <c r="O4" s="32">
        <f>VLOOKUP(C4,Sheet3!B:K,8,0)*0.1</f>
        <v>9.6574712121212087</v>
      </c>
      <c r="P4" s="26">
        <f t="shared" si="0"/>
        <v>91.394820609711573</v>
      </c>
      <c r="Q4" s="27">
        <v>3</v>
      </c>
      <c r="R4" s="25" t="s">
        <v>20</v>
      </c>
      <c r="S4" s="25" t="s">
        <v>204</v>
      </c>
      <c r="T4" s="28" t="s">
        <v>236</v>
      </c>
      <c r="U4" s="27"/>
    </row>
    <row r="5" spans="1:21" ht="80.099999999999994" customHeight="1" x14ac:dyDescent="0.2">
      <c r="A5" s="25" t="s">
        <v>14</v>
      </c>
      <c r="B5" s="27">
        <v>2017015297</v>
      </c>
      <c r="C5" s="27" t="s">
        <v>283</v>
      </c>
      <c r="D5" s="25" t="s">
        <v>149</v>
      </c>
      <c r="E5" s="25" t="s">
        <v>205</v>
      </c>
      <c r="F5" s="25" t="s">
        <v>199</v>
      </c>
      <c r="G5" s="25" t="s">
        <v>200</v>
      </c>
      <c r="H5" s="25" t="s">
        <v>201</v>
      </c>
      <c r="I5" s="25" t="s">
        <v>17</v>
      </c>
      <c r="J5" s="25" t="s">
        <v>202</v>
      </c>
      <c r="K5" s="25" t="s">
        <v>203</v>
      </c>
      <c r="L5" s="25" t="s">
        <v>22</v>
      </c>
      <c r="M5" s="28" t="s">
        <v>237</v>
      </c>
      <c r="N5" s="32">
        <f>VLOOKUP(C5,Sheet3!B:K,9,0)*0.9</f>
        <v>81.045000000000002</v>
      </c>
      <c r="O5" s="32">
        <f>VLOOKUP(C5,Sheet3!B:K,8,0)*0.1</f>
        <v>9.751162519509478</v>
      </c>
      <c r="P5" s="26">
        <f t="shared" si="0"/>
        <v>90.79616251950948</v>
      </c>
      <c r="Q5" s="27">
        <v>4</v>
      </c>
      <c r="R5" s="25" t="s">
        <v>20</v>
      </c>
      <c r="S5" s="25" t="s">
        <v>204</v>
      </c>
      <c r="T5" s="28" t="s">
        <v>238</v>
      </c>
      <c r="U5" s="27"/>
    </row>
    <row r="6" spans="1:21" ht="80.099999999999994" customHeight="1" x14ac:dyDescent="0.2">
      <c r="A6" s="25" t="s">
        <v>15</v>
      </c>
      <c r="B6" s="27">
        <v>2017015327</v>
      </c>
      <c r="C6" s="27" t="s">
        <v>284</v>
      </c>
      <c r="D6" s="25" t="s">
        <v>150</v>
      </c>
      <c r="E6" s="25" t="s">
        <v>205</v>
      </c>
      <c r="F6" s="25" t="s">
        <v>199</v>
      </c>
      <c r="G6" s="25" t="s">
        <v>200</v>
      </c>
      <c r="H6" s="25" t="s">
        <v>201</v>
      </c>
      <c r="I6" s="25" t="s">
        <v>17</v>
      </c>
      <c r="J6" s="25" t="s">
        <v>202</v>
      </c>
      <c r="K6" s="25" t="s">
        <v>203</v>
      </c>
      <c r="L6" s="25" t="s">
        <v>207</v>
      </c>
      <c r="M6" s="28" t="s">
        <v>27</v>
      </c>
      <c r="N6" s="32">
        <f>VLOOKUP(C6,Sheet3!B:K,9,0)*0.9</f>
        <v>81.003614457831333</v>
      </c>
      <c r="O6" s="32">
        <f>VLOOKUP(C6,Sheet3!B:K,8,0)*0.1</f>
        <v>9.4850895765001972</v>
      </c>
      <c r="P6" s="26">
        <f t="shared" si="0"/>
        <v>90.488704034331533</v>
      </c>
      <c r="Q6" s="27">
        <v>5</v>
      </c>
      <c r="R6" s="25" t="s">
        <v>20</v>
      </c>
      <c r="S6" s="25" t="s">
        <v>204</v>
      </c>
      <c r="T6" s="28" t="s">
        <v>239</v>
      </c>
      <c r="U6" s="27"/>
    </row>
    <row r="7" spans="1:21" ht="80.099999999999994" customHeight="1" x14ac:dyDescent="0.2">
      <c r="A7" s="25" t="s">
        <v>89</v>
      </c>
      <c r="B7" s="27">
        <v>2017015363</v>
      </c>
      <c r="C7" s="27" t="s">
        <v>285</v>
      </c>
      <c r="D7" s="25" t="s">
        <v>151</v>
      </c>
      <c r="E7" s="25" t="s">
        <v>205</v>
      </c>
      <c r="F7" s="25" t="s">
        <v>199</v>
      </c>
      <c r="G7" s="25" t="s">
        <v>200</v>
      </c>
      <c r="H7" s="25" t="s">
        <v>201</v>
      </c>
      <c r="I7" s="25" t="s">
        <v>17</v>
      </c>
      <c r="J7" s="25" t="s">
        <v>202</v>
      </c>
      <c r="K7" s="25" t="s">
        <v>203</v>
      </c>
      <c r="L7" s="25" t="s">
        <v>29</v>
      </c>
      <c r="M7" s="28" t="s">
        <v>240</v>
      </c>
      <c r="N7" s="32">
        <f>VLOOKUP(C7,Sheet3!B:K,9,0)*0.9</f>
        <v>80.696511627906986</v>
      </c>
      <c r="O7" s="32">
        <f>VLOOKUP(C7,Sheet3!B:K,8,0)*0.1</f>
        <v>9.294127777777776</v>
      </c>
      <c r="P7" s="26">
        <f t="shared" si="0"/>
        <v>89.99063940568476</v>
      </c>
      <c r="Q7" s="27">
        <v>6</v>
      </c>
      <c r="R7" s="25" t="s">
        <v>20</v>
      </c>
      <c r="S7" s="25" t="s">
        <v>204</v>
      </c>
      <c r="T7" s="28" t="s">
        <v>241</v>
      </c>
      <c r="U7" s="27"/>
    </row>
    <row r="8" spans="1:21" ht="80.099999999999994" customHeight="1" x14ac:dyDescent="0.2">
      <c r="A8" s="25" t="s">
        <v>90</v>
      </c>
      <c r="B8" s="27">
        <v>2017015326</v>
      </c>
      <c r="C8" s="27" t="s">
        <v>286</v>
      </c>
      <c r="D8" s="25" t="s">
        <v>152</v>
      </c>
      <c r="E8" s="25" t="s">
        <v>205</v>
      </c>
      <c r="F8" s="25" t="s">
        <v>199</v>
      </c>
      <c r="G8" s="25" t="s">
        <v>200</v>
      </c>
      <c r="H8" s="25" t="s">
        <v>201</v>
      </c>
      <c r="I8" s="25" t="s">
        <v>17</v>
      </c>
      <c r="J8" s="25" t="s">
        <v>202</v>
      </c>
      <c r="K8" s="25" t="s">
        <v>203</v>
      </c>
      <c r="L8" s="25" t="s">
        <v>30</v>
      </c>
      <c r="M8" s="28" t="s">
        <v>242</v>
      </c>
      <c r="N8" s="32">
        <f>VLOOKUP(C8,Sheet3!B:K,9,0)*0.9</f>
        <v>78.847674418604655</v>
      </c>
      <c r="O8" s="32">
        <f>VLOOKUP(C8,Sheet3!B:K,8,0)*0.1</f>
        <v>9.1940742152635959</v>
      </c>
      <c r="P8" s="26">
        <f t="shared" si="0"/>
        <v>88.041748633868252</v>
      </c>
      <c r="Q8" s="27">
        <v>7</v>
      </c>
      <c r="R8" s="25" t="s">
        <v>20</v>
      </c>
      <c r="S8" s="25" t="s">
        <v>204</v>
      </c>
      <c r="T8" s="28" t="s">
        <v>208</v>
      </c>
      <c r="U8" s="27"/>
    </row>
    <row r="9" spans="1:21" ht="80.099999999999994" customHeight="1" x14ac:dyDescent="0.2">
      <c r="A9" s="25" t="s">
        <v>91</v>
      </c>
      <c r="B9" s="27">
        <v>2017015299</v>
      </c>
      <c r="C9" s="27" t="s">
        <v>287</v>
      </c>
      <c r="D9" s="25" t="s">
        <v>153</v>
      </c>
      <c r="E9" s="25" t="s">
        <v>205</v>
      </c>
      <c r="F9" s="25" t="s">
        <v>206</v>
      </c>
      <c r="G9" s="25" t="s">
        <v>200</v>
      </c>
      <c r="H9" s="25" t="s">
        <v>201</v>
      </c>
      <c r="I9" s="25" t="s">
        <v>17</v>
      </c>
      <c r="J9" s="25" t="s">
        <v>202</v>
      </c>
      <c r="K9" s="25" t="s">
        <v>203</v>
      </c>
      <c r="L9" s="25" t="s">
        <v>31</v>
      </c>
      <c r="M9" s="28" t="s">
        <v>243</v>
      </c>
      <c r="N9" s="32">
        <f>VLOOKUP(C9,Sheet3!B:K,9,0)*0.9</f>
        <v>78.118604651162798</v>
      </c>
      <c r="O9" s="32">
        <f>VLOOKUP(C9,Sheet3!B:K,8,0)*0.1</f>
        <v>9.3130314150047493</v>
      </c>
      <c r="P9" s="26">
        <f t="shared" si="0"/>
        <v>87.431636066167542</v>
      </c>
      <c r="Q9" s="27">
        <v>8</v>
      </c>
      <c r="R9" s="25" t="s">
        <v>20</v>
      </c>
      <c r="S9" s="25" t="s">
        <v>204</v>
      </c>
      <c r="T9" s="28" t="s">
        <v>244</v>
      </c>
      <c r="U9" s="27"/>
    </row>
    <row r="10" spans="1:21" ht="80.099999999999994" customHeight="1" x14ac:dyDescent="0.2">
      <c r="A10" s="25" t="s">
        <v>93</v>
      </c>
      <c r="B10" s="27">
        <v>2017015328</v>
      </c>
      <c r="C10" s="27" t="s">
        <v>288</v>
      </c>
      <c r="D10" s="25" t="s">
        <v>154</v>
      </c>
      <c r="E10" s="25" t="s">
        <v>205</v>
      </c>
      <c r="F10" s="25" t="s">
        <v>206</v>
      </c>
      <c r="G10" s="25" t="s">
        <v>200</v>
      </c>
      <c r="H10" s="25" t="s">
        <v>201</v>
      </c>
      <c r="I10" s="25" t="s">
        <v>17</v>
      </c>
      <c r="J10" s="25" t="s">
        <v>202</v>
      </c>
      <c r="K10" s="25" t="s">
        <v>203</v>
      </c>
      <c r="L10" s="25" t="s">
        <v>30</v>
      </c>
      <c r="M10" s="28" t="s">
        <v>245</v>
      </c>
      <c r="N10" s="32">
        <f>VLOOKUP(C10,Sheet3!B:K,9,0)*0.9</f>
        <v>77.937209302325584</v>
      </c>
      <c r="O10" s="32">
        <f>VLOOKUP(C10,Sheet3!B:K,8,0)*0.1</f>
        <v>9.1536849860071126</v>
      </c>
      <c r="P10" s="26">
        <f t="shared" si="0"/>
        <v>87.090894288332692</v>
      </c>
      <c r="Q10" s="27">
        <v>10</v>
      </c>
      <c r="R10" s="25" t="s">
        <v>20</v>
      </c>
      <c r="S10" s="25" t="s">
        <v>204</v>
      </c>
      <c r="T10" s="28" t="s">
        <v>209</v>
      </c>
      <c r="U10" s="27" t="s">
        <v>210</v>
      </c>
    </row>
    <row r="11" spans="1:21" ht="80.099999999999994" customHeight="1" x14ac:dyDescent="0.2">
      <c r="A11" s="25" t="s">
        <v>92</v>
      </c>
      <c r="B11" s="27">
        <v>2017015362</v>
      </c>
      <c r="C11" s="27" t="s">
        <v>289</v>
      </c>
      <c r="D11" s="25" t="s">
        <v>155</v>
      </c>
      <c r="E11" s="25" t="s">
        <v>205</v>
      </c>
      <c r="F11" s="25" t="s">
        <v>199</v>
      </c>
      <c r="G11" s="25" t="s">
        <v>200</v>
      </c>
      <c r="H11" s="25" t="s">
        <v>201</v>
      </c>
      <c r="I11" s="25" t="s">
        <v>17</v>
      </c>
      <c r="J11" s="25" t="s">
        <v>202</v>
      </c>
      <c r="K11" s="25" t="s">
        <v>203</v>
      </c>
      <c r="L11" s="25" t="s">
        <v>29</v>
      </c>
      <c r="M11" s="28" t="s">
        <v>246</v>
      </c>
      <c r="N11" s="32">
        <f>VLOOKUP(C11,Sheet3!B:K,9,0)*0.9</f>
        <v>78.101162790697671</v>
      </c>
      <c r="O11" s="32">
        <f>VLOOKUP(C11,Sheet3!B:K,8,0)*0.1</f>
        <v>9.071244444444444</v>
      </c>
      <c r="P11" s="26">
        <f t="shared" si="0"/>
        <v>87.172407235142117</v>
      </c>
      <c r="Q11" s="27">
        <v>9</v>
      </c>
      <c r="R11" s="25" t="s">
        <v>20</v>
      </c>
      <c r="S11" s="25" t="s">
        <v>204</v>
      </c>
      <c r="T11" s="28" t="s">
        <v>247</v>
      </c>
      <c r="U11" s="27" t="s">
        <v>210</v>
      </c>
    </row>
    <row r="12" spans="1:21" ht="80.099999999999994" customHeight="1" x14ac:dyDescent="0.2">
      <c r="A12" s="25" t="s">
        <v>94</v>
      </c>
      <c r="B12" s="27">
        <v>2017015473</v>
      </c>
      <c r="C12" s="27" t="s">
        <v>290</v>
      </c>
      <c r="D12" s="25" t="s">
        <v>156</v>
      </c>
      <c r="E12" s="25" t="s">
        <v>198</v>
      </c>
      <c r="F12" s="25" t="s">
        <v>206</v>
      </c>
      <c r="G12" s="25" t="s">
        <v>200</v>
      </c>
      <c r="H12" s="25" t="s">
        <v>211</v>
      </c>
      <c r="I12" s="25" t="s">
        <v>35</v>
      </c>
      <c r="J12" s="25" t="s">
        <v>202</v>
      </c>
      <c r="K12" s="25" t="s">
        <v>203</v>
      </c>
      <c r="L12" s="25" t="s">
        <v>36</v>
      </c>
      <c r="M12" s="28" t="s">
        <v>248</v>
      </c>
      <c r="N12" s="32">
        <f>VLOOKUP(C12,Sheet3!B:K,9,0)*0.9</f>
        <v>80.933187772925763</v>
      </c>
      <c r="O12" s="32">
        <f>VLOOKUP(C12,Sheet3!B:K,8,0)*0.1</f>
        <v>9.2723911013385241</v>
      </c>
      <c r="P12" s="26">
        <f t="shared" si="0"/>
        <v>90.20557887426429</v>
      </c>
      <c r="Q12" s="27">
        <v>1</v>
      </c>
      <c r="R12" s="25" t="s">
        <v>37</v>
      </c>
      <c r="S12" s="25" t="s">
        <v>204</v>
      </c>
      <c r="T12" s="28" t="s">
        <v>249</v>
      </c>
      <c r="U12" s="27"/>
    </row>
    <row r="13" spans="1:21" ht="80.099999999999994" customHeight="1" x14ac:dyDescent="0.2">
      <c r="A13" s="25" t="s">
        <v>95</v>
      </c>
      <c r="B13" s="27">
        <v>2017015386</v>
      </c>
      <c r="C13" s="27" t="s">
        <v>291</v>
      </c>
      <c r="D13" s="25" t="s">
        <v>157</v>
      </c>
      <c r="E13" s="25" t="s">
        <v>205</v>
      </c>
      <c r="F13" s="25" t="s">
        <v>199</v>
      </c>
      <c r="G13" s="25" t="s">
        <v>200</v>
      </c>
      <c r="H13" s="25" t="s">
        <v>211</v>
      </c>
      <c r="I13" s="25" t="s">
        <v>35</v>
      </c>
      <c r="J13" s="25" t="s">
        <v>202</v>
      </c>
      <c r="K13" s="25" t="s">
        <v>203</v>
      </c>
      <c r="L13" s="25" t="s">
        <v>39</v>
      </c>
      <c r="M13" s="28" t="s">
        <v>250</v>
      </c>
      <c r="N13" s="32">
        <f>VLOOKUP(C13,Sheet3!B:K,9,0)*0.9</f>
        <v>80.913913043478274</v>
      </c>
      <c r="O13" s="32">
        <f>VLOOKUP(C13,Sheet3!B:K,8,0)*0.1</f>
        <v>9.1098446455505275</v>
      </c>
      <c r="P13" s="26">
        <f t="shared" si="0"/>
        <v>90.023757689028798</v>
      </c>
      <c r="Q13" s="27">
        <v>2</v>
      </c>
      <c r="R13" s="25" t="s">
        <v>37</v>
      </c>
      <c r="S13" s="25" t="s">
        <v>204</v>
      </c>
      <c r="T13" s="28" t="s">
        <v>212</v>
      </c>
      <c r="U13" s="27"/>
    </row>
    <row r="14" spans="1:21" ht="80.099999999999994" customHeight="1" x14ac:dyDescent="0.2">
      <c r="A14" s="25" t="s">
        <v>96</v>
      </c>
      <c r="B14" s="27">
        <v>2017015412</v>
      </c>
      <c r="C14" s="27" t="s">
        <v>292</v>
      </c>
      <c r="D14" s="25" t="s">
        <v>158</v>
      </c>
      <c r="E14" s="25" t="s">
        <v>198</v>
      </c>
      <c r="F14" s="25" t="s">
        <v>199</v>
      </c>
      <c r="G14" s="25" t="s">
        <v>200</v>
      </c>
      <c r="H14" s="25" t="s">
        <v>211</v>
      </c>
      <c r="I14" s="25" t="s">
        <v>35</v>
      </c>
      <c r="J14" s="25" t="s">
        <v>202</v>
      </c>
      <c r="K14" s="25" t="s">
        <v>203</v>
      </c>
      <c r="L14" s="25" t="s">
        <v>41</v>
      </c>
      <c r="M14" s="28" t="s">
        <v>251</v>
      </c>
      <c r="N14" s="32">
        <f>VLOOKUP(C14,Sheet3!B:K,9,0)*0.9</f>
        <v>79.340958904109584</v>
      </c>
      <c r="O14" s="32">
        <f>VLOOKUP(C14,Sheet3!B:K,8,0)*0.1</f>
        <v>9.45998975814347</v>
      </c>
      <c r="P14" s="26">
        <f t="shared" si="0"/>
        <v>88.800948662253049</v>
      </c>
      <c r="Q14" s="27">
        <v>3</v>
      </c>
      <c r="R14" s="25" t="s">
        <v>37</v>
      </c>
      <c r="S14" s="25" t="s">
        <v>204</v>
      </c>
      <c r="T14" s="28" t="s">
        <v>252</v>
      </c>
      <c r="U14" s="27"/>
    </row>
    <row r="15" spans="1:21" ht="80.099999999999994" customHeight="1" x14ac:dyDescent="0.2">
      <c r="A15" s="25" t="s">
        <v>97</v>
      </c>
      <c r="B15" s="27">
        <v>2017015385</v>
      </c>
      <c r="C15" s="27" t="s">
        <v>293</v>
      </c>
      <c r="D15" s="25" t="s">
        <v>159</v>
      </c>
      <c r="E15" s="25" t="s">
        <v>205</v>
      </c>
      <c r="F15" s="25" t="s">
        <v>206</v>
      </c>
      <c r="G15" s="25" t="s">
        <v>200</v>
      </c>
      <c r="H15" s="25" t="s">
        <v>211</v>
      </c>
      <c r="I15" s="25" t="s">
        <v>35</v>
      </c>
      <c r="J15" s="25" t="s">
        <v>202</v>
      </c>
      <c r="K15" s="25" t="s">
        <v>203</v>
      </c>
      <c r="L15" s="25" t="s">
        <v>41</v>
      </c>
      <c r="M15" s="28" t="s">
        <v>253</v>
      </c>
      <c r="N15" s="32">
        <f>VLOOKUP(C15,Sheet3!B:K,9,0)*0.9</f>
        <v>78.497354260089693</v>
      </c>
      <c r="O15" s="32">
        <f>VLOOKUP(C15,Sheet3!B:K,8,0)*0.1</f>
        <v>9.1484935923579709</v>
      </c>
      <c r="P15" s="26">
        <f t="shared" si="0"/>
        <v>87.645847852447659</v>
      </c>
      <c r="Q15" s="27">
        <v>5</v>
      </c>
      <c r="R15" s="25" t="s">
        <v>37</v>
      </c>
      <c r="S15" s="25" t="s">
        <v>204</v>
      </c>
      <c r="T15" s="28" t="s">
        <v>254</v>
      </c>
      <c r="U15" s="27"/>
    </row>
    <row r="16" spans="1:21" ht="80.099999999999994" customHeight="1" x14ac:dyDescent="0.2">
      <c r="A16" s="25" t="s">
        <v>98</v>
      </c>
      <c r="B16" s="27">
        <v>2017015436</v>
      </c>
      <c r="C16" s="27" t="s">
        <v>294</v>
      </c>
      <c r="D16" s="25" t="s">
        <v>160</v>
      </c>
      <c r="E16" s="25" t="s">
        <v>198</v>
      </c>
      <c r="F16" s="25" t="s">
        <v>206</v>
      </c>
      <c r="G16" s="25" t="s">
        <v>200</v>
      </c>
      <c r="H16" s="25" t="s">
        <v>211</v>
      </c>
      <c r="I16" s="25" t="s">
        <v>35</v>
      </c>
      <c r="J16" s="25" t="s">
        <v>202</v>
      </c>
      <c r="K16" s="25" t="s">
        <v>203</v>
      </c>
      <c r="L16" s="25" t="s">
        <v>44</v>
      </c>
      <c r="M16" s="28" t="s">
        <v>255</v>
      </c>
      <c r="N16" s="32">
        <f>VLOOKUP(C16,Sheet3!B:K,9,0)*0.9</f>
        <v>79.108000000000004</v>
      </c>
      <c r="O16" s="32">
        <f>VLOOKUP(C16,Sheet3!B:K,8,0)*0.1</f>
        <v>8.8919696438622129</v>
      </c>
      <c r="P16" s="26">
        <f t="shared" si="0"/>
        <v>87.999969643862215</v>
      </c>
      <c r="Q16" s="27">
        <v>4</v>
      </c>
      <c r="R16" s="25" t="s">
        <v>37</v>
      </c>
      <c r="S16" s="25" t="s">
        <v>204</v>
      </c>
      <c r="T16" s="28" t="s">
        <v>256</v>
      </c>
      <c r="U16" s="27"/>
    </row>
    <row r="17" spans="1:21" ht="80.099999999999994" customHeight="1" x14ac:dyDescent="0.2">
      <c r="A17" s="25" t="s">
        <v>99</v>
      </c>
      <c r="B17" s="27">
        <v>2017015428</v>
      </c>
      <c r="C17" s="27" t="s">
        <v>295</v>
      </c>
      <c r="D17" s="25" t="s">
        <v>161</v>
      </c>
      <c r="E17" s="25" t="s">
        <v>198</v>
      </c>
      <c r="F17" s="25" t="s">
        <v>199</v>
      </c>
      <c r="G17" s="25" t="s">
        <v>200</v>
      </c>
      <c r="H17" s="25" t="s">
        <v>211</v>
      </c>
      <c r="I17" s="25" t="s">
        <v>35</v>
      </c>
      <c r="J17" s="25" t="s">
        <v>202</v>
      </c>
      <c r="K17" s="25" t="s">
        <v>203</v>
      </c>
      <c r="L17" s="25" t="s">
        <v>46</v>
      </c>
      <c r="M17" s="28" t="s">
        <v>47</v>
      </c>
      <c r="N17" s="32">
        <f>VLOOKUP(C17,Sheet3!B:K,9,0)*0.9</f>
        <v>78.19367088607595</v>
      </c>
      <c r="O17" s="32">
        <f>VLOOKUP(C17,Sheet3!B:K,8,0)*0.1</f>
        <v>9.1462719031212707</v>
      </c>
      <c r="P17" s="26">
        <f t="shared" si="0"/>
        <v>87.339942789197224</v>
      </c>
      <c r="Q17" s="27">
        <v>6</v>
      </c>
      <c r="R17" s="25" t="s">
        <v>37</v>
      </c>
      <c r="S17" s="25" t="s">
        <v>204</v>
      </c>
      <c r="T17" s="28" t="s">
        <v>257</v>
      </c>
      <c r="U17" s="27"/>
    </row>
    <row r="18" spans="1:21" ht="80.099999999999994" customHeight="1" x14ac:dyDescent="0.2">
      <c r="A18" s="25" t="s">
        <v>100</v>
      </c>
      <c r="B18" s="27">
        <v>2017015402</v>
      </c>
      <c r="C18" s="27" t="s">
        <v>296</v>
      </c>
      <c r="D18" s="25" t="s">
        <v>162</v>
      </c>
      <c r="E18" s="25" t="s">
        <v>198</v>
      </c>
      <c r="F18" s="25" t="s">
        <v>213</v>
      </c>
      <c r="G18" s="25" t="s">
        <v>200</v>
      </c>
      <c r="H18" s="25" t="s">
        <v>211</v>
      </c>
      <c r="I18" s="25" t="s">
        <v>35</v>
      </c>
      <c r="J18" s="25" t="s">
        <v>202</v>
      </c>
      <c r="K18" s="25" t="s">
        <v>203</v>
      </c>
      <c r="L18" s="25" t="s">
        <v>49</v>
      </c>
      <c r="M18" s="28" t="s">
        <v>258</v>
      </c>
      <c r="N18" s="32">
        <f>VLOOKUP(C18,Sheet3!B:K,9,0)*0.9</f>
        <v>78.113924050632917</v>
      </c>
      <c r="O18" s="32">
        <f>VLOOKUP(C18,Sheet3!B:K,8,0)*0.1</f>
        <v>9.1756156004934333</v>
      </c>
      <c r="P18" s="26">
        <f t="shared" si="0"/>
        <v>87.289539651126347</v>
      </c>
      <c r="Q18" s="27">
        <v>7</v>
      </c>
      <c r="R18" s="25" t="s">
        <v>37</v>
      </c>
      <c r="S18" s="25" t="s">
        <v>204</v>
      </c>
      <c r="T18" s="28" t="s">
        <v>259</v>
      </c>
      <c r="U18" s="27"/>
    </row>
    <row r="19" spans="1:21" ht="80.099999999999994" customHeight="1" x14ac:dyDescent="0.2">
      <c r="A19" s="25" t="s">
        <v>101</v>
      </c>
      <c r="B19" s="27">
        <v>2017015444</v>
      </c>
      <c r="C19" s="27" t="s">
        <v>297</v>
      </c>
      <c r="D19" s="25" t="s">
        <v>163</v>
      </c>
      <c r="E19" s="25" t="s">
        <v>198</v>
      </c>
      <c r="F19" s="25" t="s">
        <v>199</v>
      </c>
      <c r="G19" s="25" t="s">
        <v>200</v>
      </c>
      <c r="H19" s="25" t="s">
        <v>211</v>
      </c>
      <c r="I19" s="25" t="s">
        <v>35</v>
      </c>
      <c r="J19" s="25" t="s">
        <v>202</v>
      </c>
      <c r="K19" s="25" t="s">
        <v>203</v>
      </c>
      <c r="L19" s="25" t="s">
        <v>51</v>
      </c>
      <c r="M19" s="28" t="s">
        <v>52</v>
      </c>
      <c r="N19" s="32">
        <f>VLOOKUP(C19,Sheet3!B:K,9,0)*0.9</f>
        <v>76.953658536585365</v>
      </c>
      <c r="O19" s="32">
        <f>VLOOKUP(C19,Sheet3!B:K,8,0)*0.1</f>
        <v>9.2413983785322973</v>
      </c>
      <c r="P19" s="26">
        <f t="shared" si="0"/>
        <v>86.195056915117661</v>
      </c>
      <c r="Q19" s="27">
        <v>8</v>
      </c>
      <c r="R19" s="25" t="s">
        <v>37</v>
      </c>
      <c r="S19" s="25" t="s">
        <v>204</v>
      </c>
      <c r="T19" s="28" t="s">
        <v>260</v>
      </c>
      <c r="U19" s="27"/>
    </row>
    <row r="20" spans="1:21" ht="80.099999999999994" customHeight="1" x14ac:dyDescent="0.2">
      <c r="A20" s="25" t="s">
        <v>102</v>
      </c>
      <c r="B20" s="27">
        <v>2017015467</v>
      </c>
      <c r="C20" s="27" t="s">
        <v>298</v>
      </c>
      <c r="D20" s="25" t="s">
        <v>164</v>
      </c>
      <c r="E20" s="25" t="s">
        <v>198</v>
      </c>
      <c r="F20" s="25" t="s">
        <v>213</v>
      </c>
      <c r="G20" s="25" t="s">
        <v>200</v>
      </c>
      <c r="H20" s="25" t="s">
        <v>211</v>
      </c>
      <c r="I20" s="25" t="s">
        <v>35</v>
      </c>
      <c r="J20" s="25" t="s">
        <v>202</v>
      </c>
      <c r="K20" s="25" t="s">
        <v>203</v>
      </c>
      <c r="L20" s="25" t="s">
        <v>53</v>
      </c>
      <c r="M20" s="28" t="s">
        <v>261</v>
      </c>
      <c r="N20" s="32">
        <f>VLOOKUP(C20,Sheet3!B:K,9,0)*0.9</f>
        <v>76.917446808510647</v>
      </c>
      <c r="O20" s="32">
        <f>VLOOKUP(C20,Sheet3!B:K,8,0)*0.1</f>
        <v>9.1338048923012831</v>
      </c>
      <c r="P20" s="26">
        <f t="shared" si="0"/>
        <v>86.051251700811932</v>
      </c>
      <c r="Q20" s="27">
        <v>9</v>
      </c>
      <c r="R20" s="25" t="s">
        <v>37</v>
      </c>
      <c r="S20" s="25" t="s">
        <v>204</v>
      </c>
      <c r="T20" s="28" t="s">
        <v>262</v>
      </c>
      <c r="U20" s="27"/>
    </row>
    <row r="21" spans="1:21" ht="80.099999999999994" customHeight="1" x14ac:dyDescent="0.2">
      <c r="A21" s="25" t="s">
        <v>103</v>
      </c>
      <c r="B21" s="27">
        <v>2017015545</v>
      </c>
      <c r="C21" s="27" t="s">
        <v>299</v>
      </c>
      <c r="D21" s="25" t="s">
        <v>165</v>
      </c>
      <c r="E21" s="25" t="s">
        <v>198</v>
      </c>
      <c r="F21" s="25" t="s">
        <v>199</v>
      </c>
      <c r="G21" s="25" t="s">
        <v>200</v>
      </c>
      <c r="H21" s="25" t="s">
        <v>214</v>
      </c>
      <c r="I21" s="25" t="s">
        <v>55</v>
      </c>
      <c r="J21" s="25" t="s">
        <v>202</v>
      </c>
      <c r="K21" s="25" t="s">
        <v>203</v>
      </c>
      <c r="L21" s="25" t="s">
        <v>56</v>
      </c>
      <c r="M21" s="28" t="s">
        <v>57</v>
      </c>
      <c r="N21" s="32">
        <f>VLOOKUP(C21,Sheet3!B:K,9,0)*0.9</f>
        <v>79.54594936708861</v>
      </c>
      <c r="O21" s="32">
        <f>VLOOKUP(C21,Sheet3!B:K,8,0)*0.1</f>
        <v>9.0894087594726631</v>
      </c>
      <c r="P21" s="26">
        <f t="shared" si="0"/>
        <v>88.635358126561272</v>
      </c>
      <c r="Q21" s="27">
        <v>1</v>
      </c>
      <c r="R21" s="25" t="s">
        <v>58</v>
      </c>
      <c r="S21" s="25" t="s">
        <v>204</v>
      </c>
      <c r="T21" s="28" t="s">
        <v>215</v>
      </c>
      <c r="U21" s="27"/>
    </row>
    <row r="22" spans="1:21" ht="80.099999999999994" customHeight="1" x14ac:dyDescent="0.2">
      <c r="A22" s="25" t="s">
        <v>104</v>
      </c>
      <c r="B22" s="27">
        <v>2017015519</v>
      </c>
      <c r="C22" s="27" t="s">
        <v>300</v>
      </c>
      <c r="D22" s="25" t="s">
        <v>166</v>
      </c>
      <c r="E22" s="25" t="s">
        <v>198</v>
      </c>
      <c r="F22" s="25" t="s">
        <v>206</v>
      </c>
      <c r="G22" s="25" t="s">
        <v>200</v>
      </c>
      <c r="H22" s="25" t="s">
        <v>214</v>
      </c>
      <c r="I22" s="25" t="s">
        <v>55</v>
      </c>
      <c r="J22" s="25" t="s">
        <v>202</v>
      </c>
      <c r="K22" s="25" t="s">
        <v>203</v>
      </c>
      <c r="L22" s="25" t="s">
        <v>59</v>
      </c>
      <c r="M22" s="28" t="s">
        <v>263</v>
      </c>
      <c r="N22" s="32">
        <f>VLOOKUP(C22,Sheet3!B:K,9,0)*0.9</f>
        <v>76.622368421052627</v>
      </c>
      <c r="O22" s="32">
        <f>VLOOKUP(C22,Sheet3!B:K,8,0)*0.1</f>
        <v>8.8356355778520985</v>
      </c>
      <c r="P22" s="26">
        <f t="shared" si="0"/>
        <v>85.458003998904729</v>
      </c>
      <c r="Q22" s="27">
        <v>2</v>
      </c>
      <c r="R22" s="25" t="s">
        <v>58</v>
      </c>
      <c r="S22" s="25" t="s">
        <v>204</v>
      </c>
      <c r="T22" s="28" t="s">
        <v>264</v>
      </c>
      <c r="U22" s="27"/>
    </row>
    <row r="23" spans="1:21" ht="80.099999999999994" customHeight="1" x14ac:dyDescent="0.2">
      <c r="A23" s="25" t="s">
        <v>105</v>
      </c>
      <c r="B23" s="27">
        <v>2017015560</v>
      </c>
      <c r="C23" s="27" t="s">
        <v>301</v>
      </c>
      <c r="D23" s="25" t="s">
        <v>167</v>
      </c>
      <c r="E23" s="25" t="s">
        <v>198</v>
      </c>
      <c r="F23" s="25" t="s">
        <v>206</v>
      </c>
      <c r="G23" s="25" t="s">
        <v>200</v>
      </c>
      <c r="H23" s="36" t="s">
        <v>317</v>
      </c>
      <c r="I23" s="25" t="s">
        <v>55</v>
      </c>
      <c r="J23" s="25" t="s">
        <v>202</v>
      </c>
      <c r="K23" s="25" t="s">
        <v>203</v>
      </c>
      <c r="L23" s="25" t="s">
        <v>44</v>
      </c>
      <c r="M23" s="28" t="s">
        <v>265</v>
      </c>
      <c r="N23" s="32">
        <f>VLOOKUP(C23,Sheet3!B:K,9,0)*0.9</f>
        <v>76.096551724137925</v>
      </c>
      <c r="O23" s="32">
        <f>VLOOKUP(C23,Sheet3!B:K,8,0)*0.1</f>
        <v>8.8445869118384053</v>
      </c>
      <c r="P23" s="26">
        <f t="shared" si="0"/>
        <v>84.94113863597633</v>
      </c>
      <c r="Q23" s="27">
        <v>3</v>
      </c>
      <c r="R23" s="25" t="s">
        <v>58</v>
      </c>
      <c r="S23" s="25" t="s">
        <v>204</v>
      </c>
      <c r="T23" s="28" t="s">
        <v>266</v>
      </c>
      <c r="U23" s="27"/>
    </row>
    <row r="24" spans="1:21" ht="80.099999999999994" customHeight="1" x14ac:dyDescent="0.2">
      <c r="A24" s="25" t="s">
        <v>106</v>
      </c>
      <c r="B24" s="27">
        <v>2017015556</v>
      </c>
      <c r="C24" s="27" t="s">
        <v>302</v>
      </c>
      <c r="D24" s="25" t="s">
        <v>168</v>
      </c>
      <c r="E24" s="25" t="s">
        <v>198</v>
      </c>
      <c r="F24" s="25" t="s">
        <v>199</v>
      </c>
      <c r="G24" s="25" t="s">
        <v>200</v>
      </c>
      <c r="H24" s="25" t="s">
        <v>214</v>
      </c>
      <c r="I24" s="25" t="s">
        <v>55</v>
      </c>
      <c r="J24" s="25" t="s">
        <v>202</v>
      </c>
      <c r="K24" s="25" t="s">
        <v>203</v>
      </c>
      <c r="L24" s="25" t="s">
        <v>61</v>
      </c>
      <c r="M24" s="28" t="s">
        <v>62</v>
      </c>
      <c r="N24" s="32">
        <f>VLOOKUP(C24,Sheet3!B:K,9,0)*0.9</f>
        <v>75.258927038626624</v>
      </c>
      <c r="O24" s="32">
        <f>VLOOKUP(C24,Sheet3!B:K,8,0)*0.1</f>
        <v>8.7383866619647304</v>
      </c>
      <c r="P24" s="26">
        <f t="shared" si="0"/>
        <v>83.997313700591349</v>
      </c>
      <c r="Q24" s="27">
        <v>4</v>
      </c>
      <c r="R24" s="25" t="s">
        <v>58</v>
      </c>
      <c r="S24" s="25" t="s">
        <v>204</v>
      </c>
      <c r="T24" s="28" t="s">
        <v>267</v>
      </c>
      <c r="U24" s="27"/>
    </row>
    <row r="25" spans="1:21" ht="80.099999999999994" customHeight="1" x14ac:dyDescent="0.2">
      <c r="A25" s="25" t="s">
        <v>107</v>
      </c>
      <c r="B25" s="27">
        <v>2017015524</v>
      </c>
      <c r="C25" s="27" t="s">
        <v>303</v>
      </c>
      <c r="D25" s="25" t="s">
        <v>169</v>
      </c>
      <c r="E25" s="25" t="s">
        <v>198</v>
      </c>
      <c r="F25" s="25" t="s">
        <v>216</v>
      </c>
      <c r="G25" s="25" t="s">
        <v>200</v>
      </c>
      <c r="H25" s="25" t="s">
        <v>214</v>
      </c>
      <c r="I25" s="25" t="s">
        <v>55</v>
      </c>
      <c r="J25" s="25" t="s">
        <v>202</v>
      </c>
      <c r="K25" s="25" t="s">
        <v>203</v>
      </c>
      <c r="L25" s="25" t="s">
        <v>64</v>
      </c>
      <c r="M25" s="28" t="s">
        <v>268</v>
      </c>
      <c r="N25" s="32">
        <f>VLOOKUP(C25,Sheet3!B:K,9,0)*0.9</f>
        <v>74.551339285714292</v>
      </c>
      <c r="O25" s="32">
        <f>VLOOKUP(C25,Sheet3!B:K,8,0)*0.1</f>
        <v>8.6696641761747042</v>
      </c>
      <c r="P25" s="26">
        <f t="shared" si="0"/>
        <v>83.221003461888998</v>
      </c>
      <c r="Q25" s="27">
        <v>6</v>
      </c>
      <c r="R25" s="25" t="s">
        <v>58</v>
      </c>
      <c r="S25" s="25" t="s">
        <v>204</v>
      </c>
      <c r="T25" s="28" t="s">
        <v>217</v>
      </c>
      <c r="U25" s="27"/>
    </row>
    <row r="26" spans="1:21" ht="80.099999999999994" customHeight="1" x14ac:dyDescent="0.2">
      <c r="A26" s="25" t="s">
        <v>108</v>
      </c>
      <c r="B26" s="27">
        <v>2017015538</v>
      </c>
      <c r="C26" s="27" t="s">
        <v>304</v>
      </c>
      <c r="D26" s="25" t="s">
        <v>170</v>
      </c>
      <c r="E26" s="25" t="s">
        <v>198</v>
      </c>
      <c r="F26" s="25" t="s">
        <v>206</v>
      </c>
      <c r="G26" s="25" t="s">
        <v>200</v>
      </c>
      <c r="H26" s="25" t="s">
        <v>214</v>
      </c>
      <c r="I26" s="25" t="s">
        <v>55</v>
      </c>
      <c r="J26" s="25" t="s">
        <v>202</v>
      </c>
      <c r="K26" s="25" t="s">
        <v>203</v>
      </c>
      <c r="L26" s="25" t="s">
        <v>65</v>
      </c>
      <c r="M26" s="28" t="s">
        <v>269</v>
      </c>
      <c r="N26" s="32">
        <f>VLOOKUP(C26,Sheet3!B:K,9,0)*0.9</f>
        <v>71.876335877862587</v>
      </c>
      <c r="O26" s="32">
        <f>VLOOKUP(C26,Sheet3!B:K,8,0)*0.1</f>
        <v>8.6909502346270742</v>
      </c>
      <c r="P26" s="26">
        <f t="shared" si="0"/>
        <v>80.567286112489654</v>
      </c>
      <c r="Q26" s="27">
        <v>10</v>
      </c>
      <c r="R26" s="25" t="s">
        <v>58</v>
      </c>
      <c r="S26" s="25" t="s">
        <v>204</v>
      </c>
      <c r="T26" s="28" t="s">
        <v>270</v>
      </c>
      <c r="U26" s="27"/>
    </row>
    <row r="27" spans="1:21" ht="80.099999999999994" customHeight="1" x14ac:dyDescent="0.2">
      <c r="A27" s="25" t="s">
        <v>109</v>
      </c>
      <c r="B27" s="27">
        <v>2017015529</v>
      </c>
      <c r="C27" s="27" t="s">
        <v>305</v>
      </c>
      <c r="D27" s="25" t="s">
        <v>171</v>
      </c>
      <c r="E27" s="25" t="s">
        <v>198</v>
      </c>
      <c r="F27" s="25" t="s">
        <v>206</v>
      </c>
      <c r="G27" s="25" t="s">
        <v>200</v>
      </c>
      <c r="H27" s="25" t="s">
        <v>214</v>
      </c>
      <c r="I27" s="25" t="s">
        <v>55</v>
      </c>
      <c r="J27" s="25" t="s">
        <v>202</v>
      </c>
      <c r="K27" s="25" t="s">
        <v>203</v>
      </c>
      <c r="L27" s="25" t="s">
        <v>66</v>
      </c>
      <c r="M27" s="28" t="s">
        <v>271</v>
      </c>
      <c r="N27" s="32">
        <f>VLOOKUP(C27,Sheet3!B:K,9,0)*0.9</f>
        <v>71.824090909090899</v>
      </c>
      <c r="O27" s="32">
        <f>VLOOKUP(C27,Sheet3!B:K,8,0)*0.1</f>
        <v>8.4898504273504258</v>
      </c>
      <c r="P27" s="26">
        <f t="shared" si="0"/>
        <v>80.313941336441331</v>
      </c>
      <c r="Q27" s="27">
        <v>12</v>
      </c>
      <c r="R27" s="25" t="s">
        <v>58</v>
      </c>
      <c r="S27" s="25" t="s">
        <v>204</v>
      </c>
      <c r="T27" s="28" t="s">
        <v>218</v>
      </c>
      <c r="U27" s="27"/>
    </row>
    <row r="28" spans="1:21" ht="80.099999999999994" customHeight="1" x14ac:dyDescent="0.2">
      <c r="A28" s="25" t="s">
        <v>110</v>
      </c>
      <c r="B28" s="27">
        <v>2017015247</v>
      </c>
      <c r="C28" s="27" t="s">
        <v>306</v>
      </c>
      <c r="D28" s="25" t="s">
        <v>172</v>
      </c>
      <c r="E28" s="25" t="s">
        <v>198</v>
      </c>
      <c r="F28" s="25" t="s">
        <v>206</v>
      </c>
      <c r="G28" s="25" t="s">
        <v>200</v>
      </c>
      <c r="H28" s="25" t="s">
        <v>219</v>
      </c>
      <c r="I28" s="25" t="s">
        <v>68</v>
      </c>
      <c r="J28" s="25" t="s">
        <v>202</v>
      </c>
      <c r="K28" s="25" t="s">
        <v>203</v>
      </c>
      <c r="L28" s="25" t="s">
        <v>69</v>
      </c>
      <c r="M28" s="28" t="s">
        <v>272</v>
      </c>
      <c r="N28" s="32">
        <f>VLOOKUP(C28,Sheet3!B:K,9,0)*0.9</f>
        <v>80.713723404255305</v>
      </c>
      <c r="O28" s="32">
        <f>VLOOKUP(C28,Sheet3!B:K,8,0)*0.1</f>
        <v>9.2486292323738049</v>
      </c>
      <c r="P28" s="26">
        <f t="shared" si="0"/>
        <v>89.962352636629106</v>
      </c>
      <c r="Q28" s="27">
        <v>1</v>
      </c>
      <c r="R28" s="25" t="s">
        <v>70</v>
      </c>
      <c r="S28" s="25" t="s">
        <v>204</v>
      </c>
      <c r="T28" s="28" t="s">
        <v>220</v>
      </c>
      <c r="U28" s="27"/>
    </row>
    <row r="29" spans="1:21" ht="80.099999999999994" customHeight="1" x14ac:dyDescent="0.2">
      <c r="A29" s="25" t="s">
        <v>111</v>
      </c>
      <c r="B29" s="27">
        <v>2017015271</v>
      </c>
      <c r="C29" s="27" t="s">
        <v>307</v>
      </c>
      <c r="D29" s="25" t="s">
        <v>173</v>
      </c>
      <c r="E29" s="25" t="s">
        <v>198</v>
      </c>
      <c r="F29" s="25" t="s">
        <v>199</v>
      </c>
      <c r="G29" s="25" t="s">
        <v>200</v>
      </c>
      <c r="H29" s="25" t="s">
        <v>219</v>
      </c>
      <c r="I29" s="25" t="s">
        <v>68</v>
      </c>
      <c r="J29" s="25" t="s">
        <v>202</v>
      </c>
      <c r="K29" s="25" t="s">
        <v>203</v>
      </c>
      <c r="L29" s="25" t="s">
        <v>72</v>
      </c>
      <c r="M29" s="28" t="s">
        <v>273</v>
      </c>
      <c r="N29" s="32">
        <f>VLOOKUP(C29,Sheet3!B:K,9,0)*0.9</f>
        <v>79.802790697674453</v>
      </c>
      <c r="O29" s="32">
        <f>VLOOKUP(C29,Sheet3!B:K,8,0)*0.1</f>
        <v>9.4976677853330411</v>
      </c>
      <c r="P29" s="26">
        <f t="shared" si="0"/>
        <v>89.300458483007489</v>
      </c>
      <c r="Q29" s="27">
        <v>2</v>
      </c>
      <c r="R29" s="25" t="s">
        <v>70</v>
      </c>
      <c r="S29" s="25" t="s">
        <v>204</v>
      </c>
      <c r="T29" s="28" t="s">
        <v>221</v>
      </c>
      <c r="U29" s="27"/>
    </row>
    <row r="30" spans="1:21" ht="80.099999999999994" customHeight="1" x14ac:dyDescent="0.2">
      <c r="A30" s="25" t="s">
        <v>112</v>
      </c>
      <c r="B30" s="27">
        <v>2017015250</v>
      </c>
      <c r="C30" s="27" t="s">
        <v>308</v>
      </c>
      <c r="D30" s="25" t="s">
        <v>174</v>
      </c>
      <c r="E30" s="25" t="s">
        <v>198</v>
      </c>
      <c r="F30" s="25" t="s">
        <v>206</v>
      </c>
      <c r="G30" s="25" t="s">
        <v>200</v>
      </c>
      <c r="H30" s="25" t="s">
        <v>219</v>
      </c>
      <c r="I30" s="25" t="s">
        <v>68</v>
      </c>
      <c r="J30" s="25" t="s">
        <v>202</v>
      </c>
      <c r="K30" s="25" t="s">
        <v>203</v>
      </c>
      <c r="L30" s="25" t="s">
        <v>74</v>
      </c>
      <c r="M30" s="28" t="s">
        <v>274</v>
      </c>
      <c r="N30" s="32">
        <f>VLOOKUP(C30,Sheet3!B:K,9,0)*0.9</f>
        <v>79.643283582089524</v>
      </c>
      <c r="O30" s="32">
        <f>VLOOKUP(C30,Sheet3!B:K,8,0)*0.1</f>
        <v>9.1384963281618052</v>
      </c>
      <c r="P30" s="26">
        <f t="shared" si="0"/>
        <v>88.781779910251331</v>
      </c>
      <c r="Q30" s="27">
        <v>3</v>
      </c>
      <c r="R30" s="25" t="s">
        <v>70</v>
      </c>
      <c r="S30" s="25" t="s">
        <v>204</v>
      </c>
      <c r="T30" s="28" t="s">
        <v>222</v>
      </c>
      <c r="U30" s="27"/>
    </row>
    <row r="31" spans="1:21" ht="80.099999999999994" customHeight="1" x14ac:dyDescent="0.2">
      <c r="A31" s="25" t="s">
        <v>113</v>
      </c>
      <c r="B31" s="27">
        <v>2017015261</v>
      </c>
      <c r="C31" s="27" t="s">
        <v>309</v>
      </c>
      <c r="D31" s="25" t="s">
        <v>175</v>
      </c>
      <c r="E31" s="25" t="s">
        <v>198</v>
      </c>
      <c r="F31" s="25" t="s">
        <v>199</v>
      </c>
      <c r="G31" s="25" t="s">
        <v>200</v>
      </c>
      <c r="H31" s="25" t="s">
        <v>219</v>
      </c>
      <c r="I31" s="25" t="s">
        <v>68</v>
      </c>
      <c r="J31" s="25" t="s">
        <v>202</v>
      </c>
      <c r="K31" s="25" t="s">
        <v>203</v>
      </c>
      <c r="L31" s="25" t="s">
        <v>76</v>
      </c>
      <c r="M31" s="28" t="s">
        <v>275</v>
      </c>
      <c r="N31" s="32">
        <f>VLOOKUP(C31,Sheet3!B:K,9,0)*0.9</f>
        <v>78.98232558139533</v>
      </c>
      <c r="O31" s="32">
        <f>VLOOKUP(C31,Sheet3!B:K,8,0)*0.1</f>
        <v>8.9822892246106605</v>
      </c>
      <c r="P31" s="26">
        <f t="shared" si="0"/>
        <v>87.964614806005983</v>
      </c>
      <c r="Q31" s="27">
        <v>4</v>
      </c>
      <c r="R31" s="25" t="s">
        <v>70</v>
      </c>
      <c r="S31" s="25" t="s">
        <v>204</v>
      </c>
      <c r="T31" s="28" t="s">
        <v>223</v>
      </c>
      <c r="U31" s="27"/>
    </row>
    <row r="32" spans="1:21" ht="80.099999999999994" customHeight="1" x14ac:dyDescent="0.2">
      <c r="A32" s="25" t="s">
        <v>114</v>
      </c>
      <c r="B32" s="27">
        <v>2017015248</v>
      </c>
      <c r="C32" s="27" t="s">
        <v>310</v>
      </c>
      <c r="D32" s="25" t="s">
        <v>176</v>
      </c>
      <c r="E32" s="25" t="s">
        <v>198</v>
      </c>
      <c r="F32" s="25" t="s">
        <v>199</v>
      </c>
      <c r="G32" s="25" t="s">
        <v>200</v>
      </c>
      <c r="H32" s="25" t="s">
        <v>219</v>
      </c>
      <c r="I32" s="25" t="s">
        <v>68</v>
      </c>
      <c r="J32" s="25" t="s">
        <v>202</v>
      </c>
      <c r="K32" s="25" t="s">
        <v>203</v>
      </c>
      <c r="L32" s="25" t="s">
        <v>78</v>
      </c>
      <c r="M32" s="28" t="s">
        <v>276</v>
      </c>
      <c r="N32" s="32">
        <f>VLOOKUP(C32,Sheet3!B:K,9,0)*0.9</f>
        <v>76.981395348837182</v>
      </c>
      <c r="O32" s="32">
        <f>VLOOKUP(C32,Sheet3!B:K,8,0)*0.1</f>
        <v>8.9358945312081133</v>
      </c>
      <c r="P32" s="26">
        <f t="shared" si="0"/>
        <v>85.917289880045303</v>
      </c>
      <c r="Q32" s="27">
        <v>5</v>
      </c>
      <c r="R32" s="25" t="s">
        <v>70</v>
      </c>
      <c r="S32" s="25" t="s">
        <v>204</v>
      </c>
      <c r="T32" s="28" t="s">
        <v>224</v>
      </c>
      <c r="U32" s="27"/>
    </row>
    <row r="33" spans="1:21" ht="80.099999999999994" customHeight="1" x14ac:dyDescent="0.2">
      <c r="A33" s="25" t="s">
        <v>115</v>
      </c>
      <c r="B33" s="27">
        <v>2017015263</v>
      </c>
      <c r="C33" s="27" t="s">
        <v>311</v>
      </c>
      <c r="D33" s="25" t="s">
        <v>177</v>
      </c>
      <c r="E33" s="25" t="s">
        <v>198</v>
      </c>
      <c r="F33" s="25" t="s">
        <v>199</v>
      </c>
      <c r="G33" s="25" t="s">
        <v>200</v>
      </c>
      <c r="H33" s="25" t="s">
        <v>219</v>
      </c>
      <c r="I33" s="25" t="s">
        <v>68</v>
      </c>
      <c r="J33" s="25" t="s">
        <v>202</v>
      </c>
      <c r="K33" s="25" t="s">
        <v>203</v>
      </c>
      <c r="L33" s="25" t="s">
        <v>86</v>
      </c>
      <c r="M33" s="28" t="s">
        <v>277</v>
      </c>
      <c r="N33" s="32">
        <f>VLOOKUP(C33,Sheet3!B:K,9,0)*0.9</f>
        <v>75.922325581395341</v>
      </c>
      <c r="O33" s="32">
        <f>VLOOKUP(C33,Sheet3!B:K,8,0)*0.1</f>
        <v>8.7438739223558226</v>
      </c>
      <c r="P33" s="26">
        <f t="shared" si="0"/>
        <v>84.666199503751159</v>
      </c>
      <c r="Q33" s="27">
        <v>7</v>
      </c>
      <c r="R33" s="25" t="s">
        <v>70</v>
      </c>
      <c r="S33" s="25" t="s">
        <v>225</v>
      </c>
      <c r="T33" s="28" t="s">
        <v>226</v>
      </c>
      <c r="U33" s="27"/>
    </row>
    <row r="34" spans="1:21" ht="80.099999999999994" customHeight="1" x14ac:dyDescent="0.2">
      <c r="A34" s="25" t="s">
        <v>116</v>
      </c>
      <c r="B34" s="27">
        <v>2017015371</v>
      </c>
      <c r="C34" s="27" t="s">
        <v>312</v>
      </c>
      <c r="D34" s="25" t="s">
        <v>178</v>
      </c>
      <c r="E34" s="25" t="s">
        <v>198</v>
      </c>
      <c r="F34" s="25" t="s">
        <v>206</v>
      </c>
      <c r="G34" s="25" t="s">
        <v>200</v>
      </c>
      <c r="H34" s="25" t="s">
        <v>201</v>
      </c>
      <c r="I34" s="25" t="s">
        <v>17</v>
      </c>
      <c r="J34" s="25" t="s">
        <v>202</v>
      </c>
      <c r="K34" s="25" t="s">
        <v>203</v>
      </c>
      <c r="L34" s="25" t="s">
        <v>81</v>
      </c>
      <c r="M34" s="28" t="s">
        <v>82</v>
      </c>
      <c r="N34" s="32">
        <f>VLOOKUP(C34,Sheet3!B:K,9,0)*0.9</f>
        <v>73.740697674418612</v>
      </c>
      <c r="O34" s="32">
        <f>VLOOKUP(C34,Sheet3!B:K,8,0)*0.1</f>
        <v>9.0491722222222215</v>
      </c>
      <c r="P34" s="26">
        <f t="shared" si="0"/>
        <v>82.789869896640838</v>
      </c>
      <c r="Q34" s="27">
        <v>14</v>
      </c>
      <c r="R34" s="25" t="s">
        <v>20</v>
      </c>
      <c r="S34" s="25" t="s">
        <v>225</v>
      </c>
      <c r="T34" s="28" t="s">
        <v>227</v>
      </c>
      <c r="U34" s="27"/>
    </row>
    <row r="35" spans="1:21" ht="80.099999999999994" customHeight="1" x14ac:dyDescent="0.2">
      <c r="A35" s="25" t="s">
        <v>117</v>
      </c>
      <c r="B35" s="27">
        <v>2017015252</v>
      </c>
      <c r="C35" s="27" t="s">
        <v>313</v>
      </c>
      <c r="D35" s="25" t="s">
        <v>179</v>
      </c>
      <c r="E35" s="25" t="s">
        <v>198</v>
      </c>
      <c r="F35" s="25" t="s">
        <v>228</v>
      </c>
      <c r="G35" s="25" t="s">
        <v>200</v>
      </c>
      <c r="H35" s="25" t="s">
        <v>219</v>
      </c>
      <c r="I35" s="25" t="s">
        <v>68</v>
      </c>
      <c r="J35" s="25" t="s">
        <v>202</v>
      </c>
      <c r="K35" s="25" t="s">
        <v>203</v>
      </c>
      <c r="L35" s="25" t="s">
        <v>87</v>
      </c>
      <c r="M35" s="28" t="s">
        <v>278</v>
      </c>
      <c r="N35" s="32">
        <v>71.129302325581406</v>
      </c>
      <c r="O35" s="32">
        <v>8.5797276845149621</v>
      </c>
      <c r="P35" s="26">
        <f>N35+O35</f>
        <v>79.70903001009637</v>
      </c>
      <c r="Q35" s="27">
        <v>17</v>
      </c>
      <c r="R35" s="25" t="s">
        <v>70</v>
      </c>
      <c r="S35" s="25" t="s">
        <v>181</v>
      </c>
      <c r="T35" s="28" t="s">
        <v>279</v>
      </c>
      <c r="U35" s="27"/>
    </row>
    <row r="37" spans="1:21" x14ac:dyDescent="0.2">
      <c r="A37" s="35" t="s">
        <v>315</v>
      </c>
      <c r="B37" s="35"/>
      <c r="C37" s="35"/>
      <c r="D37" s="35"/>
      <c r="E37" s="35"/>
    </row>
    <row r="38" spans="1:21" ht="13.5" x14ac:dyDescent="0.2">
      <c r="A38" s="34" t="s">
        <v>316</v>
      </c>
    </row>
  </sheetData>
  <mergeCells count="1">
    <mergeCell ref="A37:E37"/>
  </mergeCells>
  <phoneticPr fontId="1" type="noConversion"/>
  <pageMargins left="0.25" right="0.25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K2" sqref="K2"/>
    </sheetView>
  </sheetViews>
  <sheetFormatPr defaultRowHeight="14.25" x14ac:dyDescent="0.2"/>
  <cols>
    <col min="1" max="1" width="11.875" style="20" customWidth="1"/>
    <col min="2" max="2" width="9" style="20"/>
    <col min="3" max="3" width="11" style="20" customWidth="1"/>
    <col min="4" max="4" width="9" style="20" customWidth="1"/>
    <col min="5" max="5" width="9.875" style="20" customWidth="1"/>
    <col min="6" max="6" width="9" style="20" customWidth="1"/>
    <col min="7" max="7" width="9.875" style="20" customWidth="1"/>
    <col min="8" max="8" width="9" style="20" customWidth="1"/>
    <col min="9" max="9" width="10.875" style="21" customWidth="1"/>
    <col min="10" max="10" width="10.5" style="20" bestFit="1" customWidth="1"/>
    <col min="11" max="11" width="10.25" style="20" customWidth="1"/>
    <col min="12" max="12" width="8.875" style="20" customWidth="1"/>
    <col min="13" max="13" width="16.125" style="20" bestFit="1" customWidth="1"/>
  </cols>
  <sheetData>
    <row r="1" spans="1:13" s="5" customFormat="1" ht="70.5" customHeight="1" x14ac:dyDescent="0.2">
      <c r="A1" s="2" t="s">
        <v>0</v>
      </c>
      <c r="B1" s="3" t="s">
        <v>1</v>
      </c>
      <c r="C1" s="3" t="s">
        <v>118</v>
      </c>
      <c r="D1" s="2" t="s">
        <v>119</v>
      </c>
      <c r="E1" s="3" t="s">
        <v>120</v>
      </c>
      <c r="F1" s="2" t="s">
        <v>121</v>
      </c>
      <c r="G1" s="3" t="s">
        <v>122</v>
      </c>
      <c r="H1" s="2" t="s">
        <v>123</v>
      </c>
      <c r="I1" s="4" t="s">
        <v>124</v>
      </c>
      <c r="J1" s="2" t="s">
        <v>125</v>
      </c>
      <c r="K1" s="2" t="s">
        <v>126</v>
      </c>
      <c r="L1" s="3" t="s">
        <v>127</v>
      </c>
      <c r="M1" s="3" t="s">
        <v>128</v>
      </c>
    </row>
    <row r="2" spans="1:13" s="1" customFormat="1" x14ac:dyDescent="0.2">
      <c r="A2" s="6">
        <v>2017015381</v>
      </c>
      <c r="B2" s="6" t="s">
        <v>16</v>
      </c>
      <c r="C2" s="7">
        <v>97.47533333333331</v>
      </c>
      <c r="D2" s="6">
        <v>3</v>
      </c>
      <c r="E2" s="7">
        <v>98.360399999999998</v>
      </c>
      <c r="F2" s="6">
        <v>2</v>
      </c>
      <c r="G2" s="8">
        <v>96.021000000000001</v>
      </c>
      <c r="H2" s="6">
        <v>2</v>
      </c>
      <c r="I2" s="9">
        <f t="shared" ref="I2:I17" si="0">(C2+E2+G2)/3</f>
        <v>97.28557777777776</v>
      </c>
      <c r="J2" s="10">
        <v>91.422594142259413</v>
      </c>
      <c r="K2" s="6">
        <f>I2*0.1+J2*0.9</f>
        <v>92.008892505811261</v>
      </c>
      <c r="L2" s="7">
        <f>RANK(K2,K$2:K$17)</f>
        <v>1</v>
      </c>
      <c r="M2" s="7"/>
    </row>
    <row r="3" spans="1:13" s="1" customFormat="1" x14ac:dyDescent="0.2">
      <c r="A3" s="6">
        <v>2017015341</v>
      </c>
      <c r="B3" s="6" t="s">
        <v>21</v>
      </c>
      <c r="C3" s="7">
        <v>94.602867256637168</v>
      </c>
      <c r="D3" s="6">
        <v>7</v>
      </c>
      <c r="E3" s="7">
        <v>96.793420289855064</v>
      </c>
      <c r="F3" s="6">
        <v>5</v>
      </c>
      <c r="G3" s="8">
        <v>96.651769230769233</v>
      </c>
      <c r="H3" s="6">
        <v>1</v>
      </c>
      <c r="I3" s="9">
        <f t="shared" si="0"/>
        <v>96.016018925753826</v>
      </c>
      <c r="J3" s="10">
        <v>91.2</v>
      </c>
      <c r="K3" s="6">
        <f t="shared" ref="K3:K17" si="1">I3*0.1+J3*0.9</f>
        <v>91.681601892575387</v>
      </c>
      <c r="L3" s="7">
        <f t="shared" ref="L3:L16" si="2">RANK(K3,K$2:K$17)</f>
        <v>2</v>
      </c>
      <c r="M3" s="7"/>
    </row>
    <row r="4" spans="1:13" s="1" customFormat="1" x14ac:dyDescent="0.2">
      <c r="A4" s="6">
        <v>2017015359</v>
      </c>
      <c r="B4" s="6" t="s">
        <v>23</v>
      </c>
      <c r="C4" s="7">
        <v>98.80583333333324</v>
      </c>
      <c r="D4" s="6">
        <v>1</v>
      </c>
      <c r="E4" s="7">
        <v>98.231999999999999</v>
      </c>
      <c r="F4" s="6">
        <v>3</v>
      </c>
      <c r="G4" s="8">
        <v>92.686303030303037</v>
      </c>
      <c r="H4" s="6">
        <v>4</v>
      </c>
      <c r="I4" s="9">
        <f t="shared" si="0"/>
        <v>96.574712121212087</v>
      </c>
      <c r="J4" s="10">
        <v>90.819277108433738</v>
      </c>
      <c r="K4" s="6">
        <f t="shared" si="1"/>
        <v>91.394820609711573</v>
      </c>
      <c r="L4" s="7">
        <f t="shared" si="2"/>
        <v>3</v>
      </c>
      <c r="M4" s="7"/>
    </row>
    <row r="5" spans="1:13" s="1" customFormat="1" x14ac:dyDescent="0.2">
      <c r="A5" s="6">
        <v>2017015297</v>
      </c>
      <c r="B5" s="6" t="s">
        <v>25</v>
      </c>
      <c r="C5" s="7">
        <v>98.077464957264979</v>
      </c>
      <c r="D5" s="6">
        <v>2</v>
      </c>
      <c r="E5" s="7">
        <v>103.22252173913043</v>
      </c>
      <c r="F5" s="6">
        <v>1</v>
      </c>
      <c r="G5" s="8">
        <v>91.234888888888889</v>
      </c>
      <c r="H5" s="6">
        <v>5</v>
      </c>
      <c r="I5" s="9">
        <f t="shared" si="0"/>
        <v>97.51162519509478</v>
      </c>
      <c r="J5" s="10">
        <v>90.05</v>
      </c>
      <c r="K5" s="6">
        <f t="shared" si="1"/>
        <v>90.79616251950948</v>
      </c>
      <c r="L5" s="7">
        <f t="shared" si="2"/>
        <v>4</v>
      </c>
      <c r="M5" s="7"/>
    </row>
    <row r="6" spans="1:13" s="1" customFormat="1" x14ac:dyDescent="0.2">
      <c r="A6" s="6">
        <v>2017015327</v>
      </c>
      <c r="B6" s="6" t="s">
        <v>26</v>
      </c>
      <c r="C6" s="7">
        <v>94.079876106194718</v>
      </c>
      <c r="D6" s="6">
        <v>8</v>
      </c>
      <c r="E6" s="7">
        <v>97.520923076923083</v>
      </c>
      <c r="F6" s="6">
        <v>4</v>
      </c>
      <c r="G6" s="8">
        <v>92.95188811188811</v>
      </c>
      <c r="H6" s="6">
        <v>3</v>
      </c>
      <c r="I6" s="9">
        <f t="shared" si="0"/>
        <v>94.850895765001965</v>
      </c>
      <c r="J6" s="10">
        <v>90.00401606425703</v>
      </c>
      <c r="K6" s="6">
        <f t="shared" si="1"/>
        <v>90.488704034331533</v>
      </c>
      <c r="L6" s="7">
        <f t="shared" si="2"/>
        <v>5</v>
      </c>
      <c r="M6" s="7"/>
    </row>
    <row r="7" spans="1:13" s="1" customFormat="1" x14ac:dyDescent="0.2">
      <c r="A7" s="6">
        <v>2017015363</v>
      </c>
      <c r="B7" s="6" t="s">
        <v>28</v>
      </c>
      <c r="C7" s="7">
        <v>95.335166666666595</v>
      </c>
      <c r="D7" s="6">
        <v>5</v>
      </c>
      <c r="E7" s="7">
        <v>93.451000000000008</v>
      </c>
      <c r="F7" s="6">
        <v>11</v>
      </c>
      <c r="G7" s="8">
        <v>90.037666666666667</v>
      </c>
      <c r="H7" s="6">
        <v>6</v>
      </c>
      <c r="I7" s="9">
        <f t="shared" si="0"/>
        <v>92.941277777777756</v>
      </c>
      <c r="J7" s="10">
        <v>89.662790697674424</v>
      </c>
      <c r="K7" s="6">
        <f t="shared" si="1"/>
        <v>89.99063940568476</v>
      </c>
      <c r="L7" s="7">
        <f t="shared" si="2"/>
        <v>6</v>
      </c>
      <c r="M7" s="7"/>
    </row>
    <row r="8" spans="1:13" s="1" customFormat="1" x14ac:dyDescent="0.2">
      <c r="A8" s="6">
        <v>2017015326</v>
      </c>
      <c r="B8" s="6" t="s">
        <v>6</v>
      </c>
      <c r="C8" s="7">
        <v>95.20012389380534</v>
      </c>
      <c r="D8" s="6">
        <v>6</v>
      </c>
      <c r="E8" s="7">
        <v>93.519794871794858</v>
      </c>
      <c r="F8" s="6">
        <v>10</v>
      </c>
      <c r="G8" s="8">
        <v>87.10230769230769</v>
      </c>
      <c r="H8" s="6">
        <v>13</v>
      </c>
      <c r="I8" s="9">
        <f t="shared" si="0"/>
        <v>91.940742152635963</v>
      </c>
      <c r="J8" s="10">
        <v>87.608527131782949</v>
      </c>
      <c r="K8" s="6">
        <f t="shared" si="1"/>
        <v>88.041748633868252</v>
      </c>
      <c r="L8" s="7">
        <f t="shared" si="2"/>
        <v>7</v>
      </c>
      <c r="M8" s="7"/>
    </row>
    <row r="9" spans="1:13" s="1" customFormat="1" x14ac:dyDescent="0.2">
      <c r="A9" s="6">
        <v>2017015299</v>
      </c>
      <c r="B9" s="6" t="s">
        <v>11</v>
      </c>
      <c r="C9" s="7">
        <v>95.825714529914507</v>
      </c>
      <c r="D9" s="6">
        <v>4</v>
      </c>
      <c r="E9" s="7">
        <v>95.087153846153853</v>
      </c>
      <c r="F9" s="6">
        <v>7</v>
      </c>
      <c r="G9" s="8">
        <v>88.478074074074073</v>
      </c>
      <c r="H9" s="6">
        <v>9</v>
      </c>
      <c r="I9" s="9">
        <f t="shared" si="0"/>
        <v>93.130314150047482</v>
      </c>
      <c r="J9" s="10">
        <v>86.798449612403104</v>
      </c>
      <c r="K9" s="6">
        <f t="shared" si="1"/>
        <v>87.431636066167542</v>
      </c>
      <c r="L9" s="7">
        <f t="shared" si="2"/>
        <v>8</v>
      </c>
      <c r="M9" s="7"/>
    </row>
    <row r="10" spans="1:13" s="1" customFormat="1" x14ac:dyDescent="0.2">
      <c r="A10" s="6">
        <v>2017015328</v>
      </c>
      <c r="B10" s="6" t="s">
        <v>32</v>
      </c>
      <c r="C10" s="7">
        <v>91.753575221238933</v>
      </c>
      <c r="D10" s="6">
        <v>12</v>
      </c>
      <c r="E10" s="7">
        <v>94.391076923076938</v>
      </c>
      <c r="F10" s="6">
        <v>8</v>
      </c>
      <c r="G10" s="8">
        <v>88.465897435897446</v>
      </c>
      <c r="H10" s="6">
        <v>10</v>
      </c>
      <c r="I10" s="9">
        <f t="shared" si="0"/>
        <v>91.536849860071115</v>
      </c>
      <c r="J10" s="10">
        <v>86.596899224806208</v>
      </c>
      <c r="K10" s="6">
        <f t="shared" si="1"/>
        <v>87.090894288332692</v>
      </c>
      <c r="L10" s="7">
        <v>9</v>
      </c>
      <c r="M10" s="7" t="s">
        <v>129</v>
      </c>
    </row>
    <row r="11" spans="1:13" s="1" customFormat="1" x14ac:dyDescent="0.2">
      <c r="A11" s="6">
        <v>2017015362</v>
      </c>
      <c r="B11" s="6" t="s">
        <v>33</v>
      </c>
      <c r="C11" s="7">
        <v>90.882666666666694</v>
      </c>
      <c r="D11" s="6">
        <v>13</v>
      </c>
      <c r="E11" s="7">
        <v>91.936999999999998</v>
      </c>
      <c r="F11" s="6">
        <v>13</v>
      </c>
      <c r="G11" s="8">
        <v>89.317666666666668</v>
      </c>
      <c r="H11" s="6">
        <v>7</v>
      </c>
      <c r="I11" s="9">
        <f t="shared" si="0"/>
        <v>90.712444444444444</v>
      </c>
      <c r="J11" s="10">
        <v>86.779069767441854</v>
      </c>
      <c r="K11" s="6">
        <f t="shared" si="1"/>
        <v>87.172407235142117</v>
      </c>
      <c r="L11" s="7">
        <v>10</v>
      </c>
      <c r="M11" s="7" t="s">
        <v>129</v>
      </c>
    </row>
    <row r="12" spans="1:13" s="1" customFormat="1" x14ac:dyDescent="0.2">
      <c r="A12" s="11">
        <v>2017015346</v>
      </c>
      <c r="B12" s="11" t="s">
        <v>79</v>
      </c>
      <c r="C12" s="12">
        <v>88.540141592920378</v>
      </c>
      <c r="D12" s="11">
        <v>18</v>
      </c>
      <c r="E12" s="12">
        <v>90.508923076923068</v>
      </c>
      <c r="F12" s="11">
        <v>14</v>
      </c>
      <c r="G12" s="13">
        <v>87.0914358974359</v>
      </c>
      <c r="H12" s="11">
        <v>14</v>
      </c>
      <c r="I12" s="14">
        <f t="shared" si="0"/>
        <v>88.713500189093111</v>
      </c>
      <c r="J12" s="15">
        <v>86.193798449612402</v>
      </c>
      <c r="K12" s="11">
        <f t="shared" si="1"/>
        <v>86.445768623560468</v>
      </c>
      <c r="L12" s="12">
        <f t="shared" si="2"/>
        <v>11</v>
      </c>
      <c r="M12" s="12"/>
    </row>
    <row r="13" spans="1:13" s="1" customFormat="1" x14ac:dyDescent="0.2">
      <c r="A13" s="11">
        <v>2017015296</v>
      </c>
      <c r="B13" s="11" t="s">
        <v>130</v>
      </c>
      <c r="C13" s="12">
        <v>87.962483760683796</v>
      </c>
      <c r="D13" s="11">
        <v>19</v>
      </c>
      <c r="E13" s="12">
        <v>94.296769230769229</v>
      </c>
      <c r="F13" s="11">
        <v>9</v>
      </c>
      <c r="G13" s="13">
        <v>88.974185185185192</v>
      </c>
      <c r="H13" s="11">
        <v>8</v>
      </c>
      <c r="I13" s="14">
        <f t="shared" si="0"/>
        <v>90.41114605887941</v>
      </c>
      <c r="J13" s="15">
        <v>85.100775193798455</v>
      </c>
      <c r="K13" s="11">
        <f t="shared" si="1"/>
        <v>85.631812280306548</v>
      </c>
      <c r="L13" s="12">
        <f t="shared" si="2"/>
        <v>12</v>
      </c>
      <c r="M13" s="12"/>
    </row>
    <row r="14" spans="1:13" s="1" customFormat="1" x14ac:dyDescent="0.2">
      <c r="A14" s="11">
        <v>2017015373</v>
      </c>
      <c r="B14" s="11" t="s">
        <v>131</v>
      </c>
      <c r="C14" s="12">
        <v>91.801166666666646</v>
      </c>
      <c r="D14" s="11">
        <v>11</v>
      </c>
      <c r="E14" s="12">
        <v>96.623999999999995</v>
      </c>
      <c r="F14" s="11">
        <v>6</v>
      </c>
      <c r="G14" s="13">
        <v>85.006</v>
      </c>
      <c r="H14" s="11">
        <v>19</v>
      </c>
      <c r="I14" s="14">
        <f t="shared" si="0"/>
        <v>91.143722222222209</v>
      </c>
      <c r="J14" s="15">
        <v>84.531007751937977</v>
      </c>
      <c r="K14" s="11">
        <f t="shared" si="1"/>
        <v>85.192279198966403</v>
      </c>
      <c r="L14" s="12">
        <f t="shared" si="2"/>
        <v>13</v>
      </c>
      <c r="M14" s="12"/>
    </row>
    <row r="15" spans="1:13" s="1" customFormat="1" x14ac:dyDescent="0.2">
      <c r="A15" s="11">
        <v>2017015371</v>
      </c>
      <c r="B15" s="11" t="s">
        <v>80</v>
      </c>
      <c r="C15" s="12">
        <v>93.205833333333288</v>
      </c>
      <c r="D15" s="11">
        <v>9</v>
      </c>
      <c r="E15" s="12">
        <v>91.97</v>
      </c>
      <c r="F15" s="11">
        <v>12</v>
      </c>
      <c r="G15" s="13">
        <v>86.299333333333351</v>
      </c>
      <c r="H15" s="11">
        <v>15</v>
      </c>
      <c r="I15" s="14">
        <f t="shared" si="0"/>
        <v>90.491722222222208</v>
      </c>
      <c r="J15" s="15">
        <v>81.934108527131784</v>
      </c>
      <c r="K15" s="11">
        <f t="shared" si="1"/>
        <v>82.789869896640838</v>
      </c>
      <c r="L15" s="12">
        <f t="shared" si="2"/>
        <v>15</v>
      </c>
      <c r="M15" s="12"/>
    </row>
    <row r="16" spans="1:13" s="1" customFormat="1" x14ac:dyDescent="0.2">
      <c r="A16" s="11">
        <v>2017015331</v>
      </c>
      <c r="B16" s="11" t="s">
        <v>132</v>
      </c>
      <c r="C16" s="12">
        <v>84.215893805309747</v>
      </c>
      <c r="D16" s="11">
        <v>31</v>
      </c>
      <c r="E16" s="12">
        <v>88.341000000000008</v>
      </c>
      <c r="F16" s="11">
        <v>18</v>
      </c>
      <c r="G16" s="13">
        <v>87.185128205128223</v>
      </c>
      <c r="H16" s="11">
        <v>12</v>
      </c>
      <c r="I16" s="14">
        <f t="shared" si="0"/>
        <v>86.580674003479317</v>
      </c>
      <c r="J16" s="15">
        <v>82.131782945736433</v>
      </c>
      <c r="K16" s="11">
        <f t="shared" si="1"/>
        <v>82.576672051510727</v>
      </c>
      <c r="L16" s="12">
        <f t="shared" si="2"/>
        <v>16</v>
      </c>
      <c r="M16" s="12"/>
    </row>
    <row r="17" spans="1:13" s="1" customFormat="1" x14ac:dyDescent="0.2">
      <c r="A17" s="11">
        <v>2017015304</v>
      </c>
      <c r="B17" s="11" t="s">
        <v>133</v>
      </c>
      <c r="C17" s="12">
        <v>83.633355555555539</v>
      </c>
      <c r="D17" s="11">
        <v>37</v>
      </c>
      <c r="E17" s="12">
        <v>86.818999999999988</v>
      </c>
      <c r="F17" s="11">
        <v>24</v>
      </c>
      <c r="G17" s="13">
        <v>80.935370370370379</v>
      </c>
      <c r="H17" s="11">
        <v>29</v>
      </c>
      <c r="I17" s="14">
        <f t="shared" si="0"/>
        <v>83.795908641975302</v>
      </c>
      <c r="J17" s="15">
        <v>82.852713178294579</v>
      </c>
      <c r="K17" s="11">
        <f t="shared" si="1"/>
        <v>82.947032724662648</v>
      </c>
      <c r="L17" s="12"/>
      <c r="M17" s="12" t="s">
        <v>134</v>
      </c>
    </row>
    <row r="18" spans="1:13" x14ac:dyDescent="0.2">
      <c r="A18" s="6">
        <v>2017015473</v>
      </c>
      <c r="B18" s="6" t="s">
        <v>34</v>
      </c>
      <c r="C18" s="16">
        <v>92.582153846153801</v>
      </c>
      <c r="D18" s="6">
        <v>2</v>
      </c>
      <c r="E18" s="16">
        <v>94.863670103092772</v>
      </c>
      <c r="F18" s="6">
        <v>2</v>
      </c>
      <c r="G18" s="16">
        <v>90.725909090909099</v>
      </c>
      <c r="H18" s="6">
        <v>7</v>
      </c>
      <c r="I18" s="9">
        <v>92.723911013385234</v>
      </c>
      <c r="J18" s="16">
        <v>89.925764192139738</v>
      </c>
      <c r="K18" s="16">
        <f>I18*0.1+J18*0.9</f>
        <v>90.20557887426429</v>
      </c>
      <c r="L18" s="7">
        <f>RANK(K18,K$18:K$34)</f>
        <v>1</v>
      </c>
      <c r="M18" s="17"/>
    </row>
    <row r="19" spans="1:13" x14ac:dyDescent="0.2">
      <c r="A19" s="6">
        <v>2017015386</v>
      </c>
      <c r="B19" s="6" t="s">
        <v>38</v>
      </c>
      <c r="C19" s="16">
        <v>90.835692307692298</v>
      </c>
      <c r="D19" s="6">
        <v>6</v>
      </c>
      <c r="E19" s="16">
        <v>91.922980392156859</v>
      </c>
      <c r="F19" s="6">
        <v>7</v>
      </c>
      <c r="G19" s="16">
        <v>90.536666666666662</v>
      </c>
      <c r="H19" s="6">
        <v>9</v>
      </c>
      <c r="I19" s="9">
        <v>91.098446455505268</v>
      </c>
      <c r="J19" s="16">
        <v>89.904347826086962</v>
      </c>
      <c r="K19" s="16">
        <f t="shared" ref="K19:K34" si="3">I19*0.1+J19*0.9</f>
        <v>90.023757689028798</v>
      </c>
      <c r="L19" s="7">
        <f t="shared" ref="L19:L33" si="4">RANK(K19,K$18:K$34)</f>
        <v>2</v>
      </c>
      <c r="M19" s="17"/>
    </row>
    <row r="20" spans="1:13" x14ac:dyDescent="0.2">
      <c r="A20" s="6">
        <v>2017015412</v>
      </c>
      <c r="B20" s="6" t="s">
        <v>40</v>
      </c>
      <c r="C20" s="16">
        <v>94.993538461538407</v>
      </c>
      <c r="D20" s="6">
        <v>1</v>
      </c>
      <c r="E20" s="16">
        <v>95.164487616099024</v>
      </c>
      <c r="F20" s="6">
        <v>1</v>
      </c>
      <c r="G20" s="16">
        <v>93.641666666666652</v>
      </c>
      <c r="H20" s="6">
        <v>2</v>
      </c>
      <c r="I20" s="9">
        <v>94.599897581434689</v>
      </c>
      <c r="J20" s="16">
        <v>88.156621004566205</v>
      </c>
      <c r="K20" s="16">
        <f t="shared" si="3"/>
        <v>88.800948662253049</v>
      </c>
      <c r="L20" s="7">
        <f t="shared" si="4"/>
        <v>3</v>
      </c>
      <c r="M20" s="17"/>
    </row>
    <row r="21" spans="1:13" x14ac:dyDescent="0.2">
      <c r="A21" s="6">
        <v>2017015385</v>
      </c>
      <c r="B21" s="6" t="s">
        <v>42</v>
      </c>
      <c r="C21" s="16">
        <v>92.548307692307702</v>
      </c>
      <c r="D21" s="6">
        <v>3</v>
      </c>
      <c r="E21" s="16">
        <v>89.936500078431393</v>
      </c>
      <c r="F21" s="6">
        <v>12</v>
      </c>
      <c r="G21" s="16">
        <v>91.97</v>
      </c>
      <c r="H21" s="6">
        <v>4</v>
      </c>
      <c r="I21" s="9">
        <v>91.484935923579698</v>
      </c>
      <c r="J21" s="16">
        <v>87.219282511210764</v>
      </c>
      <c r="K21" s="16">
        <f t="shared" si="3"/>
        <v>87.645847852447659</v>
      </c>
      <c r="L21" s="7">
        <v>4</v>
      </c>
      <c r="M21" s="17"/>
    </row>
    <row r="22" spans="1:13" x14ac:dyDescent="0.2">
      <c r="A22" s="6">
        <v>2017015436</v>
      </c>
      <c r="B22" s="6" t="s">
        <v>43</v>
      </c>
      <c r="C22" s="16">
        <v>88.512923137958197</v>
      </c>
      <c r="D22" s="6">
        <v>11</v>
      </c>
      <c r="E22" s="16">
        <v>90.003741935483887</v>
      </c>
      <c r="F22" s="6">
        <v>10</v>
      </c>
      <c r="G22" s="16">
        <v>88.242424242424278</v>
      </c>
      <c r="H22" s="6">
        <v>15</v>
      </c>
      <c r="I22" s="9">
        <v>88.919696438622125</v>
      </c>
      <c r="J22" s="16">
        <v>87.897777777777776</v>
      </c>
      <c r="K22" s="16">
        <f t="shared" si="3"/>
        <v>87.999969643862215</v>
      </c>
      <c r="L22" s="7">
        <v>5</v>
      </c>
      <c r="M22" s="17"/>
    </row>
    <row r="23" spans="1:13" x14ac:dyDescent="0.2">
      <c r="A23" s="6">
        <v>2017015428</v>
      </c>
      <c r="B23" s="6" t="s">
        <v>45</v>
      </c>
      <c r="C23" s="16">
        <v>88.926307631272493</v>
      </c>
      <c r="D23" s="6">
        <v>8</v>
      </c>
      <c r="E23" s="16">
        <v>93.761849462365603</v>
      </c>
      <c r="F23" s="6">
        <v>5</v>
      </c>
      <c r="G23" s="16">
        <v>91.7</v>
      </c>
      <c r="H23" s="6">
        <v>6</v>
      </c>
      <c r="I23" s="9">
        <v>91.4627190312127</v>
      </c>
      <c r="J23" s="16">
        <v>86.881856540084385</v>
      </c>
      <c r="K23" s="16">
        <f t="shared" si="3"/>
        <v>87.339942789197224</v>
      </c>
      <c r="L23" s="7">
        <f t="shared" si="4"/>
        <v>6</v>
      </c>
      <c r="M23" s="17"/>
    </row>
    <row r="24" spans="1:13" x14ac:dyDescent="0.2">
      <c r="A24" s="6">
        <v>2017015402</v>
      </c>
      <c r="B24" s="6" t="s">
        <v>48</v>
      </c>
      <c r="C24" s="16">
        <v>92.092538461538396</v>
      </c>
      <c r="D24" s="6">
        <v>4</v>
      </c>
      <c r="E24" s="16">
        <v>93.093707331042367</v>
      </c>
      <c r="F24" s="6">
        <v>6</v>
      </c>
      <c r="G24" s="16">
        <v>90.082222222222228</v>
      </c>
      <c r="H24" s="6">
        <v>11</v>
      </c>
      <c r="I24" s="9">
        <v>91.756156004934326</v>
      </c>
      <c r="J24" s="16">
        <v>86.793248945147681</v>
      </c>
      <c r="K24" s="16">
        <f t="shared" si="3"/>
        <v>87.289539651126347</v>
      </c>
      <c r="L24" s="7">
        <f t="shared" si="4"/>
        <v>7</v>
      </c>
      <c r="M24" s="17"/>
    </row>
    <row r="25" spans="1:13" x14ac:dyDescent="0.2">
      <c r="A25" s="6">
        <v>2017015444</v>
      </c>
      <c r="B25" s="6" t="s">
        <v>50</v>
      </c>
      <c r="C25" s="16">
        <v>87.447846092811005</v>
      </c>
      <c r="D25" s="6">
        <v>16</v>
      </c>
      <c r="E25" s="16">
        <v>93.934105263157875</v>
      </c>
      <c r="F25" s="6">
        <v>4</v>
      </c>
      <c r="G25" s="16">
        <v>95.860000000000014</v>
      </c>
      <c r="H25" s="6">
        <v>1</v>
      </c>
      <c r="I25" s="9">
        <v>92.413983785322969</v>
      </c>
      <c r="J25" s="16">
        <v>85.504065040650403</v>
      </c>
      <c r="K25" s="16">
        <f t="shared" si="3"/>
        <v>86.195056915117661</v>
      </c>
      <c r="L25" s="7">
        <f t="shared" si="4"/>
        <v>8</v>
      </c>
      <c r="M25" s="17"/>
    </row>
    <row r="26" spans="1:13" x14ac:dyDescent="0.2">
      <c r="A26" s="6">
        <v>2017015467</v>
      </c>
      <c r="B26" s="6" t="s">
        <v>2</v>
      </c>
      <c r="C26" s="16">
        <v>91.592769230769207</v>
      </c>
      <c r="D26" s="6">
        <v>5</v>
      </c>
      <c r="E26" s="16">
        <v>90.09243814432989</v>
      </c>
      <c r="F26" s="6">
        <v>9</v>
      </c>
      <c r="G26" s="16">
        <v>92.328939393939365</v>
      </c>
      <c r="H26" s="6">
        <v>3</v>
      </c>
      <c r="I26" s="9">
        <v>91.338048923012821</v>
      </c>
      <c r="J26" s="16">
        <v>85.463829787234047</v>
      </c>
      <c r="K26" s="16">
        <f t="shared" si="3"/>
        <v>86.051251700811932</v>
      </c>
      <c r="L26" s="7">
        <f t="shared" si="4"/>
        <v>9</v>
      </c>
      <c r="M26" s="17"/>
    </row>
    <row r="27" spans="1:13" x14ac:dyDescent="0.2">
      <c r="A27" s="11">
        <v>2017015399</v>
      </c>
      <c r="B27" s="11" t="s">
        <v>83</v>
      </c>
      <c r="C27" s="18">
        <v>88.012384615384605</v>
      </c>
      <c r="D27" s="11">
        <v>13</v>
      </c>
      <c r="E27" s="18">
        <v>88.11149828178695</v>
      </c>
      <c r="F27" s="11">
        <v>15</v>
      </c>
      <c r="G27" s="18">
        <v>86.547878787878787</v>
      </c>
      <c r="H27" s="11">
        <v>24</v>
      </c>
      <c r="I27" s="14">
        <v>87.557253895016785</v>
      </c>
      <c r="J27" s="18">
        <v>85.791111111111107</v>
      </c>
      <c r="K27" s="18">
        <f t="shared" si="3"/>
        <v>85.96772538950168</v>
      </c>
      <c r="L27" s="12">
        <f t="shared" si="4"/>
        <v>10</v>
      </c>
      <c r="M27" s="17"/>
    </row>
    <row r="28" spans="1:13" x14ac:dyDescent="0.2">
      <c r="A28" s="11">
        <v>2017015471</v>
      </c>
      <c r="B28" s="11" t="s">
        <v>84</v>
      </c>
      <c r="C28" s="18">
        <v>87.820615384615394</v>
      </c>
      <c r="D28" s="11">
        <v>14</v>
      </c>
      <c r="E28" s="18">
        <v>87.079628865979387</v>
      </c>
      <c r="F28" s="11">
        <v>21</v>
      </c>
      <c r="G28" s="18">
        <v>87.033333333333346</v>
      </c>
      <c r="H28" s="11">
        <v>20</v>
      </c>
      <c r="I28" s="14">
        <v>87.311192527976047</v>
      </c>
      <c r="J28" s="18">
        <v>85.252032520325201</v>
      </c>
      <c r="K28" s="18">
        <f t="shared" si="3"/>
        <v>85.457948521090287</v>
      </c>
      <c r="L28" s="12">
        <f t="shared" si="4"/>
        <v>11</v>
      </c>
      <c r="M28" s="17"/>
    </row>
    <row r="29" spans="1:13" x14ac:dyDescent="0.2">
      <c r="A29" s="11">
        <v>2017015448</v>
      </c>
      <c r="B29" s="11" t="s">
        <v>135</v>
      </c>
      <c r="C29" s="18">
        <v>84.494153846153907</v>
      </c>
      <c r="D29" s="11">
        <v>30</v>
      </c>
      <c r="E29" s="18">
        <v>89.303113402061854</v>
      </c>
      <c r="F29" s="11">
        <v>14</v>
      </c>
      <c r="G29" s="18">
        <v>90.656666666666652</v>
      </c>
      <c r="H29" s="11">
        <v>8</v>
      </c>
      <c r="I29" s="14">
        <v>88.151311304960799</v>
      </c>
      <c r="J29" s="18">
        <v>84.467479674796749</v>
      </c>
      <c r="K29" s="18">
        <f t="shared" si="3"/>
        <v>84.835862837813167</v>
      </c>
      <c r="L29" s="12">
        <f t="shared" si="4"/>
        <v>12</v>
      </c>
      <c r="M29" s="17"/>
    </row>
    <row r="30" spans="1:13" x14ac:dyDescent="0.2">
      <c r="A30" s="11">
        <v>2017015446</v>
      </c>
      <c r="B30" s="11" t="s">
        <v>9</v>
      </c>
      <c r="C30" s="18">
        <v>86.553230769230794</v>
      </c>
      <c r="D30" s="11">
        <v>22</v>
      </c>
      <c r="E30" s="18">
        <v>90.001505154639176</v>
      </c>
      <c r="F30" s="11">
        <v>11</v>
      </c>
      <c r="G30" s="18">
        <v>91.783333333333346</v>
      </c>
      <c r="H30" s="11">
        <v>5</v>
      </c>
      <c r="I30" s="14">
        <v>89.446023085734438</v>
      </c>
      <c r="J30" s="18">
        <v>82.99186991869918</v>
      </c>
      <c r="K30" s="18">
        <f t="shared" si="3"/>
        <v>83.637285235402715</v>
      </c>
      <c r="L30" s="12">
        <f t="shared" si="4"/>
        <v>13</v>
      </c>
      <c r="M30" s="17"/>
    </row>
    <row r="31" spans="1:13" x14ac:dyDescent="0.2">
      <c r="A31" s="11">
        <v>2017015400</v>
      </c>
      <c r="B31" s="11" t="s">
        <v>4</v>
      </c>
      <c r="C31" s="18">
        <v>84.757076923076994</v>
      </c>
      <c r="D31" s="11">
        <v>29</v>
      </c>
      <c r="E31" s="18">
        <v>87.958949494949493</v>
      </c>
      <c r="F31" s="11">
        <v>18</v>
      </c>
      <c r="G31" s="18">
        <v>84.093333333333334</v>
      </c>
      <c r="H31" s="11">
        <v>38</v>
      </c>
      <c r="I31" s="14">
        <v>85.60311991711994</v>
      </c>
      <c r="J31" s="18">
        <v>83.235772357723576</v>
      </c>
      <c r="K31" s="18">
        <f t="shared" si="3"/>
        <v>83.472507113663212</v>
      </c>
      <c r="L31" s="12">
        <f t="shared" si="4"/>
        <v>14</v>
      </c>
      <c r="M31" s="17"/>
    </row>
    <row r="32" spans="1:13" x14ac:dyDescent="0.2">
      <c r="A32" s="11">
        <v>2017015422</v>
      </c>
      <c r="B32" s="11" t="s">
        <v>136</v>
      </c>
      <c r="C32" s="18">
        <v>90.041153846153804</v>
      </c>
      <c r="D32" s="11">
        <v>7</v>
      </c>
      <c r="E32" s="18">
        <v>94.371368421052651</v>
      </c>
      <c r="F32" s="11">
        <v>3</v>
      </c>
      <c r="G32" s="18">
        <v>87.62</v>
      </c>
      <c r="H32" s="11">
        <v>17</v>
      </c>
      <c r="I32" s="14">
        <v>90.677507422402144</v>
      </c>
      <c r="J32" s="18">
        <v>81.760162601626021</v>
      </c>
      <c r="K32" s="18">
        <f t="shared" si="3"/>
        <v>82.651897083703631</v>
      </c>
      <c r="L32" s="12">
        <f t="shared" si="4"/>
        <v>17</v>
      </c>
      <c r="M32" s="17"/>
    </row>
    <row r="33" spans="1:13" x14ac:dyDescent="0.2">
      <c r="A33" s="11">
        <v>2017015555</v>
      </c>
      <c r="B33" s="11" t="s">
        <v>137</v>
      </c>
      <c r="C33" s="18">
        <v>85.76711538461538</v>
      </c>
      <c r="D33" s="11">
        <v>12</v>
      </c>
      <c r="E33" s="18">
        <v>87.223535353535354</v>
      </c>
      <c r="F33" s="11">
        <v>19</v>
      </c>
      <c r="G33" s="18">
        <v>90.215526315789475</v>
      </c>
      <c r="H33" s="11">
        <v>10</v>
      </c>
      <c r="I33" s="14">
        <v>87.735392351313408</v>
      </c>
      <c r="J33" s="18">
        <v>82.553278688524586</v>
      </c>
      <c r="K33" s="18">
        <f t="shared" si="3"/>
        <v>83.071490054803462</v>
      </c>
      <c r="L33" s="12">
        <f t="shared" si="4"/>
        <v>16</v>
      </c>
      <c r="M33" s="17"/>
    </row>
    <row r="34" spans="1:13" x14ac:dyDescent="0.2">
      <c r="A34" s="11">
        <v>2017015435</v>
      </c>
      <c r="B34" s="11" t="s">
        <v>138</v>
      </c>
      <c r="C34" s="18">
        <v>86.965025656284396</v>
      </c>
      <c r="D34" s="11">
        <v>20</v>
      </c>
      <c r="E34" s="18">
        <v>86.759953216374257</v>
      </c>
      <c r="F34" s="11">
        <v>23</v>
      </c>
      <c r="G34" s="18">
        <v>86.078000000000031</v>
      </c>
      <c r="H34" s="11">
        <v>28</v>
      </c>
      <c r="I34" s="14">
        <v>86.60099295755289</v>
      </c>
      <c r="J34" s="18">
        <v>83.056910569105696</v>
      </c>
      <c r="K34" s="18">
        <f t="shared" si="3"/>
        <v>83.411318807950423</v>
      </c>
      <c r="L34" s="12"/>
      <c r="M34" s="12" t="s">
        <v>139</v>
      </c>
    </row>
    <row r="35" spans="1:13" x14ac:dyDescent="0.2">
      <c r="A35" s="6">
        <v>2017015545</v>
      </c>
      <c r="B35" s="6" t="s">
        <v>54</v>
      </c>
      <c r="C35" s="10">
        <v>91.107269230769219</v>
      </c>
      <c r="D35" s="6">
        <v>2</v>
      </c>
      <c r="E35" s="10">
        <v>89.28712592980618</v>
      </c>
      <c r="F35" s="6">
        <v>3</v>
      </c>
      <c r="G35" s="10">
        <v>92.28786762360447</v>
      </c>
      <c r="H35" s="6">
        <v>1</v>
      </c>
      <c r="I35" s="9">
        <f t="shared" ref="I35:I42" si="5">(C35+E35+G35)/3</f>
        <v>90.894087594726628</v>
      </c>
      <c r="J35" s="10">
        <v>88.384388185654004</v>
      </c>
      <c r="K35" s="10">
        <f>I35*0.1+J35*0.9</f>
        <v>88.635358126561272</v>
      </c>
      <c r="L35" s="7">
        <f>RANK(K35,K$35:K$42)</f>
        <v>1</v>
      </c>
      <c r="M35" s="19"/>
    </row>
    <row r="36" spans="1:13" x14ac:dyDescent="0.2">
      <c r="A36" s="6">
        <v>2017015519</v>
      </c>
      <c r="B36" s="6" t="s">
        <v>5</v>
      </c>
      <c r="C36" s="10">
        <v>85.089128205128176</v>
      </c>
      <c r="D36" s="6">
        <v>15</v>
      </c>
      <c r="E36" s="10">
        <v>90.257000000000005</v>
      </c>
      <c r="F36" s="6">
        <v>1</v>
      </c>
      <c r="G36" s="10">
        <v>89.722939130434739</v>
      </c>
      <c r="H36" s="6">
        <v>2</v>
      </c>
      <c r="I36" s="9">
        <f t="shared" si="5"/>
        <v>88.356355778520978</v>
      </c>
      <c r="J36" s="10">
        <v>85.135964912280699</v>
      </c>
      <c r="K36" s="10">
        <f t="shared" ref="K36:K42" si="6">I36*0.1+J36*0.9</f>
        <v>85.458003998904729</v>
      </c>
      <c r="L36" s="7">
        <f t="shared" ref="L36:L41" si="7">RANK(K36,K$35:K$42)</f>
        <v>2</v>
      </c>
      <c r="M36" s="19"/>
    </row>
    <row r="37" spans="1:13" x14ac:dyDescent="0.2">
      <c r="A37" s="6">
        <v>2017015560</v>
      </c>
      <c r="B37" s="6" t="s">
        <v>10</v>
      </c>
      <c r="C37" s="10">
        <v>87.489469230769231</v>
      </c>
      <c r="D37" s="6">
        <v>7</v>
      </c>
      <c r="E37" s="10">
        <v>89.796043848288619</v>
      </c>
      <c r="F37" s="6">
        <v>2</v>
      </c>
      <c r="G37" s="10">
        <v>88.052094276094294</v>
      </c>
      <c r="H37" s="6">
        <v>3</v>
      </c>
      <c r="I37" s="9">
        <f t="shared" si="5"/>
        <v>88.445869118384053</v>
      </c>
      <c r="J37" s="10">
        <v>84.551724137931032</v>
      </c>
      <c r="K37" s="10">
        <f t="shared" si="6"/>
        <v>84.94113863597633</v>
      </c>
      <c r="L37" s="7">
        <f t="shared" si="7"/>
        <v>3</v>
      </c>
      <c r="M37" s="19"/>
    </row>
    <row r="38" spans="1:13" x14ac:dyDescent="0.2">
      <c r="A38" s="6">
        <v>2017015556</v>
      </c>
      <c r="B38" s="6" t="s">
        <v>60</v>
      </c>
      <c r="C38" s="10">
        <v>89.589423076923083</v>
      </c>
      <c r="D38" s="6">
        <v>3</v>
      </c>
      <c r="E38" s="10">
        <v>85.012766893661606</v>
      </c>
      <c r="F38" s="6">
        <v>12</v>
      </c>
      <c r="G38" s="10">
        <v>87.549409888357232</v>
      </c>
      <c r="H38" s="6">
        <v>4</v>
      </c>
      <c r="I38" s="9">
        <f t="shared" si="5"/>
        <v>87.383866619647293</v>
      </c>
      <c r="J38" s="10">
        <v>83.621030042918463</v>
      </c>
      <c r="K38" s="10">
        <f t="shared" si="6"/>
        <v>83.997313700591349</v>
      </c>
      <c r="L38" s="7">
        <f t="shared" si="7"/>
        <v>4</v>
      </c>
      <c r="M38" s="19"/>
    </row>
    <row r="39" spans="1:13" x14ac:dyDescent="0.2">
      <c r="A39" s="6">
        <v>2017015524</v>
      </c>
      <c r="B39" s="6" t="s">
        <v>63</v>
      </c>
      <c r="C39" s="10">
        <v>87.241384615384618</v>
      </c>
      <c r="D39" s="6">
        <v>8</v>
      </c>
      <c r="E39" s="10">
        <v>86.475000000000009</v>
      </c>
      <c r="F39" s="6">
        <v>7</v>
      </c>
      <c r="G39" s="10">
        <v>86.373540669856467</v>
      </c>
      <c r="H39" s="6">
        <v>7</v>
      </c>
      <c r="I39" s="9">
        <f t="shared" si="5"/>
        <v>86.696641761747046</v>
      </c>
      <c r="J39" s="10">
        <v>82.834821428571431</v>
      </c>
      <c r="K39" s="10">
        <f t="shared" si="6"/>
        <v>83.221003461888998</v>
      </c>
      <c r="L39" s="7">
        <f t="shared" si="7"/>
        <v>5</v>
      </c>
      <c r="M39" s="19"/>
    </row>
    <row r="40" spans="1:13" x14ac:dyDescent="0.2">
      <c r="A40" s="6">
        <v>2017015538</v>
      </c>
      <c r="B40" s="6" t="s">
        <v>7</v>
      </c>
      <c r="C40" s="10">
        <v>87.489469230769231</v>
      </c>
      <c r="D40" s="6">
        <v>6</v>
      </c>
      <c r="E40" s="10">
        <v>88.017682146160965</v>
      </c>
      <c r="F40" s="6">
        <v>5</v>
      </c>
      <c r="G40" s="10">
        <v>85.221355661881987</v>
      </c>
      <c r="H40" s="6">
        <v>8</v>
      </c>
      <c r="I40" s="9">
        <f t="shared" si="5"/>
        <v>86.909502346270742</v>
      </c>
      <c r="J40" s="10">
        <v>79.862595419847324</v>
      </c>
      <c r="K40" s="10">
        <f t="shared" si="6"/>
        <v>80.567286112489654</v>
      </c>
      <c r="L40" s="7">
        <f t="shared" si="7"/>
        <v>6</v>
      </c>
      <c r="M40" s="19"/>
    </row>
    <row r="41" spans="1:13" x14ac:dyDescent="0.2">
      <c r="A41" s="6">
        <v>2017015529</v>
      </c>
      <c r="B41" s="6" t="s">
        <v>8</v>
      </c>
      <c r="C41" s="10">
        <v>87.527846153846156</v>
      </c>
      <c r="D41" s="6">
        <v>5</v>
      </c>
      <c r="E41" s="10">
        <v>85.130999999999986</v>
      </c>
      <c r="F41" s="6">
        <v>11</v>
      </c>
      <c r="G41" s="10">
        <v>82.036666666666619</v>
      </c>
      <c r="H41" s="6">
        <v>17</v>
      </c>
      <c r="I41" s="9">
        <f t="shared" si="5"/>
        <v>84.898504273504258</v>
      </c>
      <c r="J41" s="10">
        <v>79.804545454545448</v>
      </c>
      <c r="K41" s="10">
        <f t="shared" si="6"/>
        <v>80.313941336441331</v>
      </c>
      <c r="L41" s="7">
        <f t="shared" si="7"/>
        <v>7</v>
      </c>
      <c r="M41" s="19"/>
    </row>
    <row r="42" spans="1:13" x14ac:dyDescent="0.2">
      <c r="A42" s="11">
        <v>2017015528</v>
      </c>
      <c r="B42" s="11" t="s">
        <v>140</v>
      </c>
      <c r="C42" s="15">
        <v>84.262230769230769</v>
      </c>
      <c r="D42" s="11">
        <v>22</v>
      </c>
      <c r="E42" s="15">
        <v>83.855000000000004</v>
      </c>
      <c r="F42" s="11">
        <v>15</v>
      </c>
      <c r="G42" s="15">
        <v>79.728260869565247</v>
      </c>
      <c r="H42" s="11">
        <v>33</v>
      </c>
      <c r="I42" s="14">
        <f t="shared" si="5"/>
        <v>82.615163879598683</v>
      </c>
      <c r="J42" s="15">
        <v>79.360515021459221</v>
      </c>
      <c r="K42" s="15">
        <f t="shared" si="6"/>
        <v>79.685979907273179</v>
      </c>
      <c r="L42" s="12"/>
      <c r="M42" s="12" t="s">
        <v>139</v>
      </c>
    </row>
    <row r="43" spans="1:13" x14ac:dyDescent="0.2">
      <c r="A43" s="6">
        <v>2017015247</v>
      </c>
      <c r="B43" s="6" t="s">
        <v>67</v>
      </c>
      <c r="C43" s="16">
        <v>91.768406382978768</v>
      </c>
      <c r="D43" s="6">
        <v>3</v>
      </c>
      <c r="E43" s="16">
        <v>91.945764705882397</v>
      </c>
      <c r="F43" s="6">
        <v>4</v>
      </c>
      <c r="G43" s="16">
        <v>93.744705882352946</v>
      </c>
      <c r="H43" s="6">
        <v>1</v>
      </c>
      <c r="I43" s="9">
        <v>92.486292323738041</v>
      </c>
      <c r="J43" s="16">
        <v>89.681914893617005</v>
      </c>
      <c r="K43" s="16">
        <f>I43*0.1+J43*0.9</f>
        <v>89.962352636629106</v>
      </c>
      <c r="L43" s="6">
        <f>RANK(K43,K$43:K$53)</f>
        <v>1</v>
      </c>
      <c r="M43" s="19"/>
    </row>
    <row r="44" spans="1:13" x14ac:dyDescent="0.2">
      <c r="A44" s="6">
        <v>2017015271</v>
      </c>
      <c r="B44" s="6" t="s">
        <v>71</v>
      </c>
      <c r="C44" s="16">
        <v>94.882085106383002</v>
      </c>
      <c r="D44" s="6">
        <v>2</v>
      </c>
      <c r="E44" s="16">
        <v>96.736948453608207</v>
      </c>
      <c r="F44" s="6">
        <v>1</v>
      </c>
      <c r="G44" s="16">
        <v>93.311000000000007</v>
      </c>
      <c r="H44" s="6">
        <v>2</v>
      </c>
      <c r="I44" s="9">
        <v>94.976677853330401</v>
      </c>
      <c r="J44" s="16">
        <v>88.6697674418605</v>
      </c>
      <c r="K44" s="16">
        <f t="shared" ref="K44:K53" si="8">I44*0.1+J44*0.9</f>
        <v>89.300458483007489</v>
      </c>
      <c r="L44" s="6">
        <f t="shared" ref="L44:L51" si="9">RANK(K44,K$43:K$53)</f>
        <v>2</v>
      </c>
      <c r="M44" s="19"/>
    </row>
    <row r="45" spans="1:13" x14ac:dyDescent="0.2">
      <c r="A45" s="6">
        <v>2017015250</v>
      </c>
      <c r="B45" s="6" t="s">
        <v>73</v>
      </c>
      <c r="C45" s="16">
        <v>90.209074468085078</v>
      </c>
      <c r="D45" s="6">
        <v>4</v>
      </c>
      <c r="E45" s="16">
        <v>92.758076246334298</v>
      </c>
      <c r="F45" s="6">
        <v>2</v>
      </c>
      <c r="G45" s="16">
        <v>91.187739130434778</v>
      </c>
      <c r="H45" s="6">
        <v>4</v>
      </c>
      <c r="I45" s="9">
        <v>91.384963281618056</v>
      </c>
      <c r="J45" s="16">
        <v>88.492537313432805</v>
      </c>
      <c r="K45" s="16">
        <f t="shared" si="8"/>
        <v>88.781779910251331</v>
      </c>
      <c r="L45" s="6">
        <f t="shared" si="9"/>
        <v>3</v>
      </c>
      <c r="M45" s="19"/>
    </row>
    <row r="46" spans="1:13" x14ac:dyDescent="0.2">
      <c r="A46" s="6">
        <v>2017015261</v>
      </c>
      <c r="B46" s="6" t="s">
        <v>75</v>
      </c>
      <c r="C46" s="16">
        <v>88.003797872340428</v>
      </c>
      <c r="D46" s="6">
        <v>6</v>
      </c>
      <c r="E46" s="16">
        <v>92.163628865979405</v>
      </c>
      <c r="F46" s="6">
        <v>3</v>
      </c>
      <c r="G46" s="16">
        <v>89.301249999999996</v>
      </c>
      <c r="H46" s="6">
        <v>6</v>
      </c>
      <c r="I46" s="9">
        <v>89.822892246106605</v>
      </c>
      <c r="J46" s="16">
        <v>87.758139534883696</v>
      </c>
      <c r="K46" s="16">
        <f t="shared" si="8"/>
        <v>87.964614806005983</v>
      </c>
      <c r="L46" s="6">
        <f t="shared" si="9"/>
        <v>4</v>
      </c>
      <c r="M46" s="19"/>
    </row>
    <row r="47" spans="1:13" x14ac:dyDescent="0.2">
      <c r="A47" s="6">
        <v>2017015248</v>
      </c>
      <c r="B47" s="6" t="s">
        <v>77</v>
      </c>
      <c r="C47" s="16">
        <v>87.933406382978774</v>
      </c>
      <c r="D47" s="6">
        <v>7</v>
      </c>
      <c r="E47" s="16">
        <v>87.413429553264606</v>
      </c>
      <c r="F47" s="6">
        <v>11</v>
      </c>
      <c r="G47" s="16">
        <v>92.730000000000018</v>
      </c>
      <c r="H47" s="6">
        <v>3</v>
      </c>
      <c r="I47" s="9">
        <v>89.358945312081133</v>
      </c>
      <c r="J47" s="16">
        <v>85.534883720930196</v>
      </c>
      <c r="K47" s="16">
        <f t="shared" si="8"/>
        <v>85.917289880045303</v>
      </c>
      <c r="L47" s="6">
        <f t="shared" si="9"/>
        <v>5</v>
      </c>
      <c r="M47" s="19"/>
    </row>
    <row r="48" spans="1:13" x14ac:dyDescent="0.2">
      <c r="A48" s="11">
        <v>2017015295</v>
      </c>
      <c r="B48" s="11" t="s">
        <v>85</v>
      </c>
      <c r="C48" s="18">
        <v>85.876085106383002</v>
      </c>
      <c r="D48" s="11">
        <v>13</v>
      </c>
      <c r="E48" s="18">
        <v>90.404659793814403</v>
      </c>
      <c r="F48" s="11">
        <v>5</v>
      </c>
      <c r="G48" s="18">
        <v>90.453416666666683</v>
      </c>
      <c r="H48" s="11">
        <v>5</v>
      </c>
      <c r="I48" s="14">
        <v>88.911387188954691</v>
      </c>
      <c r="J48" s="18">
        <v>84.995348837209306</v>
      </c>
      <c r="K48" s="18">
        <f t="shared" si="8"/>
        <v>85.386952672383842</v>
      </c>
      <c r="L48" s="11">
        <f t="shared" si="9"/>
        <v>6</v>
      </c>
      <c r="M48" s="19"/>
    </row>
    <row r="49" spans="1:13" x14ac:dyDescent="0.2">
      <c r="A49" s="11">
        <v>2017015263</v>
      </c>
      <c r="B49" s="11" t="s">
        <v>3</v>
      </c>
      <c r="C49" s="18">
        <v>85.79791276595742</v>
      </c>
      <c r="D49" s="11">
        <v>14</v>
      </c>
      <c r="E49" s="18">
        <v>88.493759450171794</v>
      </c>
      <c r="F49" s="11">
        <v>9</v>
      </c>
      <c r="G49" s="18">
        <v>88.024545454545461</v>
      </c>
      <c r="H49" s="11">
        <v>8</v>
      </c>
      <c r="I49" s="14">
        <v>87.438739223558215</v>
      </c>
      <c r="J49" s="18">
        <v>84.358139534883705</v>
      </c>
      <c r="K49" s="18">
        <f t="shared" si="8"/>
        <v>84.666199503751159</v>
      </c>
      <c r="L49" s="11">
        <f t="shared" si="9"/>
        <v>7</v>
      </c>
      <c r="M49" s="19"/>
    </row>
    <row r="50" spans="1:13" x14ac:dyDescent="0.2">
      <c r="A50" s="11">
        <v>2017015262</v>
      </c>
      <c r="B50" s="11" t="s">
        <v>141</v>
      </c>
      <c r="C50" s="18">
        <v>83.458691489361712</v>
      </c>
      <c r="D50" s="11">
        <v>22</v>
      </c>
      <c r="E50" s="18">
        <v>89.389099656357402</v>
      </c>
      <c r="F50" s="11">
        <v>6</v>
      </c>
      <c r="G50" s="18">
        <v>88.452666666666659</v>
      </c>
      <c r="H50" s="11">
        <v>7</v>
      </c>
      <c r="I50" s="14">
        <v>87.100152604128581</v>
      </c>
      <c r="J50" s="18">
        <v>83.6</v>
      </c>
      <c r="K50" s="18">
        <f t="shared" si="8"/>
        <v>83.950015260412854</v>
      </c>
      <c r="L50" s="11">
        <f t="shared" si="9"/>
        <v>8</v>
      </c>
      <c r="M50" s="19"/>
    </row>
    <row r="51" spans="1:13" x14ac:dyDescent="0.2">
      <c r="A51" s="11">
        <v>2017015245</v>
      </c>
      <c r="B51" s="11" t="s">
        <v>142</v>
      </c>
      <c r="C51" s="18">
        <v>85.779414893617059</v>
      </c>
      <c r="D51" s="11">
        <v>15</v>
      </c>
      <c r="E51" s="18">
        <v>88.596041237113397</v>
      </c>
      <c r="F51" s="11">
        <v>8</v>
      </c>
      <c r="G51" s="18">
        <v>86.2</v>
      </c>
      <c r="H51" s="11">
        <v>12</v>
      </c>
      <c r="I51" s="14">
        <v>86.858485376910153</v>
      </c>
      <c r="J51" s="18">
        <v>83.576744186046497</v>
      </c>
      <c r="K51" s="18">
        <f t="shared" si="8"/>
        <v>83.904918305132867</v>
      </c>
      <c r="L51" s="11">
        <f t="shared" si="9"/>
        <v>9</v>
      </c>
      <c r="M51" s="19"/>
    </row>
    <row r="52" spans="1:13" x14ac:dyDescent="0.2">
      <c r="A52" s="11">
        <v>2017015259</v>
      </c>
      <c r="B52" s="11" t="s">
        <v>143</v>
      </c>
      <c r="C52" s="18">
        <v>82.682480851063858</v>
      </c>
      <c r="D52" s="11">
        <v>30</v>
      </c>
      <c r="E52" s="18">
        <v>87.410989690721607</v>
      </c>
      <c r="F52" s="11">
        <v>12</v>
      </c>
      <c r="G52" s="18">
        <v>84.003333333333345</v>
      </c>
      <c r="H52" s="11">
        <v>17</v>
      </c>
      <c r="I52" s="14">
        <v>84.698934625039598</v>
      </c>
      <c r="J52" s="18">
        <v>83.488372093023301</v>
      </c>
      <c r="K52" s="18">
        <f t="shared" si="8"/>
        <v>83.609428346224931</v>
      </c>
      <c r="L52" s="11"/>
      <c r="M52" s="12" t="s">
        <v>144</v>
      </c>
    </row>
    <row r="53" spans="1:13" x14ac:dyDescent="0.2">
      <c r="A53" s="11">
        <v>2017015281</v>
      </c>
      <c r="B53" s="11" t="s">
        <v>145</v>
      </c>
      <c r="C53" s="18">
        <v>86.225617021276605</v>
      </c>
      <c r="D53" s="11">
        <v>11</v>
      </c>
      <c r="E53" s="18">
        <v>86.651448453608197</v>
      </c>
      <c r="F53" s="11">
        <v>15</v>
      </c>
      <c r="G53" s="18">
        <v>87.654916666666665</v>
      </c>
      <c r="H53" s="11">
        <v>10</v>
      </c>
      <c r="I53" s="14">
        <v>86.843994047183813</v>
      </c>
      <c r="J53" s="18">
        <v>82.497674418604603</v>
      </c>
      <c r="K53" s="18">
        <f t="shared" si="8"/>
        <v>82.932306381462524</v>
      </c>
      <c r="L53" s="11"/>
      <c r="M53" s="12" t="s">
        <v>144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2020-09-25T04:40:06Z</dcterms:modified>
</cp:coreProperties>
</file>