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附件3 科技创新优秀指导教师信息汇总表" sheetId="5" r:id="rId1"/>
    <sheet name="表1.全国普通高校大学生竞赛排行榜" sheetId="3" r:id="rId2"/>
    <sheet name="表2.获奖金额及对应奖项" sheetId="4" r:id="rId3"/>
  </sheets>
  <definedNames>
    <definedName name="_xlnm._FilterDatabase" localSheetId="1" hidden="1">表1.全国普通高校大学生竞赛排行榜!$A$2:$D$121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<sst xmlns="http://schemas.openxmlformats.org/spreadsheetml/2006/main" count="918" uniqueCount="272">
  <si>
    <t>校区2023-2024学年科技创新优秀指导教师申报信息汇总表（教师填）</t>
  </si>
  <si>
    <t>序号</t>
  </si>
  <si>
    <t>姓名</t>
  </si>
  <si>
    <t>工号</t>
  </si>
  <si>
    <t>部门/学院</t>
  </si>
  <si>
    <t>指导赛事名称
(请按照表1填写）</t>
  </si>
  <si>
    <t>获奖时间</t>
  </si>
  <si>
    <t>竞赛类别
（一类/二类/其他）</t>
  </si>
  <si>
    <t>获奖级别</t>
  </si>
  <si>
    <t>获奖等级</t>
  </si>
  <si>
    <t>该级别奖项是否设置特等奖</t>
  </si>
  <si>
    <t>特等标签</t>
  </si>
  <si>
    <t>获奖总额（元）</t>
  </si>
  <si>
    <t>指导形式</t>
  </si>
  <si>
    <t>奖金分配比例
（填xx%，如20%）</t>
  </si>
  <si>
    <t>个人奖金金额（元）</t>
  </si>
  <si>
    <t>赛事计数</t>
  </si>
  <si>
    <t>赛事计数奖金比例</t>
  </si>
  <si>
    <t>最终发放奖金金额（元）</t>
  </si>
  <si>
    <t>是否仅证书</t>
  </si>
  <si>
    <t>示例</t>
  </si>
  <si>
    <t>张三</t>
  </si>
  <si>
    <t>201659xxxx</t>
  </si>
  <si>
    <t>石油学院</t>
  </si>
  <si>
    <t>中国国际大学生创新大赛</t>
  </si>
  <si>
    <t>国家级</t>
  </si>
  <si>
    <t>一等奖</t>
  </si>
  <si>
    <t>是</t>
  </si>
  <si>
    <t>团队</t>
  </si>
  <si>
    <t>第一项</t>
  </si>
  <si>
    <t>中国机器人及人工智能大赛</t>
  </si>
  <si>
    <t>省部级</t>
  </si>
  <si>
    <t>否</t>
  </si>
  <si>
    <t>个人</t>
  </si>
  <si>
    <t>第二项</t>
  </si>
  <si>
    <t>王四</t>
  </si>
  <si>
    <t>其他比赛未在排行榜中</t>
  </si>
  <si>
    <t>特等奖</t>
  </si>
  <si>
    <t>彭威</t>
  </si>
  <si>
    <t>2022592106</t>
  </si>
  <si>
    <t>工学院</t>
  </si>
  <si>
    <t>三等奖</t>
  </si>
  <si>
    <t>全国大学生节能减排社会实践与科技竞赛</t>
  </si>
  <si>
    <t>李智</t>
  </si>
  <si>
    <t>2022592112</t>
  </si>
  <si>
    <t>二等奖</t>
  </si>
  <si>
    <t>明惠</t>
  </si>
  <si>
    <t>2018592006</t>
  </si>
  <si>
    <t>高国刚</t>
  </si>
  <si>
    <t>2018591007</t>
  </si>
  <si>
    <t>中国高校智能机器人创意大赛</t>
  </si>
  <si>
    <t>全国大学生机器人大赛-①RoboMaster、②RoboCon</t>
  </si>
  <si>
    <t>姚彦博</t>
  </si>
  <si>
    <t>2017591011</t>
  </si>
  <si>
    <t>中国大学生工程实践与创新能力大赛</t>
  </si>
  <si>
    <t>全国大学生机械创新设计大赛</t>
  </si>
  <si>
    <t>2024年</t>
  </si>
  <si>
    <t>吴梅</t>
  </si>
  <si>
    <t>2016592017</t>
  </si>
  <si>
    <t>王东</t>
  </si>
  <si>
    <t>2021592219</t>
  </si>
  <si>
    <t>中国大学生计算机设计大赛</t>
  </si>
  <si>
    <t>黄立华</t>
  </si>
  <si>
    <t>2020592111</t>
  </si>
  <si>
    <t>全国大学生信息安全与对抗技术竞赛</t>
  </si>
  <si>
    <t>中国大学生机械工程创新创意大赛-①过程装备实践与创新赛、②铸造工艺设计赛、③材料热处理创新创业赛、④起重机创意赛、⑤智能制造大赛</t>
  </si>
  <si>
    <t>苏洁</t>
  </si>
  <si>
    <t>2020592229</t>
  </si>
  <si>
    <t>全国大学生能源经济学术创意大赛</t>
  </si>
  <si>
    <t>刘舜</t>
  </si>
  <si>
    <t>2019591003</t>
  </si>
  <si>
    <t>全国大学生化工实验大赛</t>
  </si>
  <si>
    <t>徐宁</t>
  </si>
  <si>
    <t>2022880035</t>
  </si>
  <si>
    <t>田青梅</t>
  </si>
  <si>
    <t>2019591002</t>
  </si>
  <si>
    <t>许磊</t>
  </si>
  <si>
    <t>2019592043</t>
  </si>
  <si>
    <t>全国大学生金相技能大赛</t>
  </si>
  <si>
    <t>王茂仁</t>
  </si>
  <si>
    <t>2022592102</t>
  </si>
  <si>
    <t>蔡玲玲</t>
  </si>
  <si>
    <t>2021592107</t>
  </si>
  <si>
    <t>米沙</t>
  </si>
  <si>
    <t>2021592108</t>
  </si>
  <si>
    <t>全国大学生统计建模大赛</t>
  </si>
  <si>
    <t>王义平</t>
  </si>
  <si>
    <t>2018591015</t>
  </si>
  <si>
    <t>全国大学生先进成图技术与产品信息建模创新大赛</t>
  </si>
  <si>
    <t>郭兰浩</t>
  </si>
  <si>
    <t>2023561006</t>
  </si>
  <si>
    <t>全国大学生语言文字能力大赛</t>
  </si>
  <si>
    <t>祁缨缨</t>
  </si>
  <si>
    <t>2021591005</t>
  </si>
  <si>
    <t>陈烁</t>
  </si>
  <si>
    <t>2021591017</t>
  </si>
  <si>
    <t>郭良辉</t>
  </si>
  <si>
    <t>2023592108</t>
  </si>
  <si>
    <t>中国石油工程设计大赛</t>
  </si>
  <si>
    <t>徐振</t>
  </si>
  <si>
    <t>2022880010</t>
  </si>
  <si>
    <t>阚京玉</t>
  </si>
  <si>
    <t>2022592101</t>
  </si>
  <si>
    <t>张建磊</t>
  </si>
  <si>
    <t>2021592120</t>
  </si>
  <si>
    <t>“挑战杯”中国大学生创业计划大赛</t>
  </si>
  <si>
    <t>冯文豪</t>
  </si>
  <si>
    <t>2020592230</t>
  </si>
  <si>
    <t>国际先进机器人及仿真技术大赛</t>
  </si>
  <si>
    <t>历长云</t>
  </si>
  <si>
    <t>2014592042</t>
  </si>
  <si>
    <t>闫景富</t>
  </si>
  <si>
    <t>2290</t>
  </si>
  <si>
    <t>全国大学生物联网设计竞赛</t>
  </si>
  <si>
    <t>全国大学生智能汽车竞赛</t>
  </si>
  <si>
    <t>李欣泽</t>
  </si>
  <si>
    <t>2022592113</t>
  </si>
  <si>
    <t>全国大学生电子商务“创新、创意及创业”挑战赛</t>
  </si>
  <si>
    <t>侯军伟</t>
  </si>
  <si>
    <t>2017592001</t>
  </si>
  <si>
    <t>马金贵</t>
  </si>
  <si>
    <t>2020591001</t>
  </si>
  <si>
    <t>贺娇</t>
  </si>
  <si>
    <t>2017591018</t>
  </si>
  <si>
    <t>赵敏</t>
  </si>
  <si>
    <t>2018592024</t>
  </si>
  <si>
    <t>刘志辉</t>
  </si>
  <si>
    <t>2019592022</t>
  </si>
  <si>
    <t>熊小琴</t>
  </si>
  <si>
    <t>2017592009</t>
  </si>
  <si>
    <t>谈建平</t>
  </si>
  <si>
    <t>2018592009</t>
  </si>
  <si>
    <t>热则耶·热合米图力</t>
  </si>
  <si>
    <t>2016591021</t>
  </si>
  <si>
    <t>赵旭亮</t>
  </si>
  <si>
    <t>2020592109</t>
  </si>
  <si>
    <t>张海兵</t>
  </si>
  <si>
    <t>2016592011</t>
  </si>
  <si>
    <t>全国大学生化工设计竞赛</t>
  </si>
  <si>
    <t>沈蓉</t>
  </si>
  <si>
    <t>2017591017</t>
  </si>
  <si>
    <t>备注：标蓝格子有公式计算，无需自行填写</t>
  </si>
  <si>
    <t>全国普通高校大学生竞赛排行榜</t>
  </si>
  <si>
    <t>竞赛名称</t>
  </si>
  <si>
    <t>竞赛类别</t>
  </si>
  <si>
    <t>一类</t>
  </si>
  <si>
    <t>“挑战杯”全国大学生课外学术科技作品竞赛</t>
  </si>
  <si>
    <t>ACM-ICPC国际大学生程序设计竞赛</t>
  </si>
  <si>
    <t>二类</t>
  </si>
  <si>
    <t>全国大学生数学建模竞赛</t>
  </si>
  <si>
    <t>全国大学生电子设计竞赛</t>
  </si>
  <si>
    <t>中国大学生医学技术技能大赛</t>
  </si>
  <si>
    <t>全国大学生结构设计竞赛</t>
  </si>
  <si>
    <t>全国大学生广告艺术大赛</t>
  </si>
  <si>
    <t>全国大学生物流设计大赛</t>
  </si>
  <si>
    <t>外研社全国大学生英语系列赛-①英语演讲、②英语辩论、③英语写作、④英语阅读</t>
  </si>
  <si>
    <t>两岸新锐设计竞赛·华灿奖</t>
  </si>
  <si>
    <t>全国大学生创新创业训练计划年会展示</t>
  </si>
  <si>
    <t>全国大学生市场调查与分析大赛</t>
  </si>
  <si>
    <t>全国三维数字化创新设计大赛</t>
  </si>
  <si>
    <t>“西门子杯”中国智能制造挑战赛</t>
  </si>
  <si>
    <t>中国大学生服务外包创新创业大赛</t>
  </si>
  <si>
    <t>中国高校计算机大赛-①大数据挑战赛、②团体程序设计天梯赛、③移动应用创新赛、④网络技术挑战赛、⑤人工智能创意赛</t>
  </si>
  <si>
    <t>蓝桥杯全国软件和信息技术专业人才大赛</t>
  </si>
  <si>
    <t>米兰设计周--中国高校设计学科师生优秀作品展</t>
  </si>
  <si>
    <t>全国大学生地质技能竞赛</t>
  </si>
  <si>
    <t>全国大学生光电设计竞赛</t>
  </si>
  <si>
    <t>全国大学生集成电路创新创业大赛</t>
  </si>
  <si>
    <t>全国大学生信息安全竞赛</t>
  </si>
  <si>
    <t>未来设计师·全国高校数字艺术设计大赛</t>
  </si>
  <si>
    <t>全国周培源大学生力学竞赛</t>
  </si>
  <si>
    <t>中国机器人大赛暨RoboCup机器人世界杯中国赛</t>
  </si>
  <si>
    <t>“中国软件杯”大学生软件设计大赛</t>
  </si>
  <si>
    <t>中美青年创客大赛</t>
  </si>
  <si>
    <t>睿抗机器人开发者大赛(RAICOM)</t>
  </si>
  <si>
    <t>“大唐杯”全国大学生新一代信息通信技术大赛</t>
  </si>
  <si>
    <t>华为ICT大赛</t>
  </si>
  <si>
    <t>全国大学生嵌入式芯片与系统设计竞赛</t>
  </si>
  <si>
    <t>全国大学生生命科学竞赛（CULSC）</t>
  </si>
  <si>
    <t>全国大学生物理实验竞赛</t>
  </si>
  <si>
    <t>全国高校BIM毕业设计创新大赛</t>
  </si>
  <si>
    <t>全国高校商业精英挑战赛-①品牌策划竞赛、②会展专业创新创业实践竞赛、③国际贸易竞赛、④创新创业竞赛⑤会计与商业管理素例竞赛</t>
  </si>
  <si>
    <t>“学创杯”全国大学生创业综合模拟大赛</t>
  </si>
  <si>
    <t>中国好创意暨全国数字艺术设计大赛</t>
  </si>
  <si>
    <t>“21世纪杯”全国英语演讲比赛</t>
  </si>
  <si>
    <t>iCAN大学生创新创业大赛</t>
  </si>
  <si>
    <t>“工行杯”全国大学生金融科技创新大赛</t>
  </si>
  <si>
    <t>中华经典诵写讲大赛</t>
  </si>
  <si>
    <t>“外教社杯”全国高校学生跨文化能力大赛</t>
  </si>
  <si>
    <t>百度之星·程序设计大赛</t>
  </si>
  <si>
    <t>全国大学生工业设计大赛</t>
  </si>
  <si>
    <t>全国大学生水利创新设计大赛</t>
  </si>
  <si>
    <t>全国大学生化学实验创新设计大赛</t>
  </si>
  <si>
    <t>全国大学生计算机系统能力大赛</t>
  </si>
  <si>
    <t>全国大学生花园设计建造竞赛</t>
  </si>
  <si>
    <t>全国大学生测绘学科创新创业智能大赛</t>
  </si>
  <si>
    <t>全国大学生基础医学创新研究暨实验设计论坛（大赛）</t>
  </si>
  <si>
    <t>全国大学生数字媒体科技作品及创意竞赛</t>
  </si>
  <si>
    <t>全国本科院校税收风险管控案例大赛</t>
  </si>
  <si>
    <t>全国企业竞争模拟大赛</t>
  </si>
  <si>
    <t>全国高等院校数智化企业经营沙盘大赛</t>
  </si>
  <si>
    <t>全国数字建筑创新应用大赛</t>
  </si>
  <si>
    <t>全球校园人工智能算法精英大赛</t>
  </si>
  <si>
    <t>国际大学生智能农业装备创新大赛</t>
  </si>
  <si>
    <t>“科云杯”全国大学生财会职业能力大赛</t>
  </si>
  <si>
    <t>全国职业院校技能大赛</t>
  </si>
  <si>
    <t>全国大学生机器人大赛-RoboTac</t>
  </si>
  <si>
    <t>世界技能大赛</t>
  </si>
  <si>
    <t>世界技能大赛中国选拔赛</t>
  </si>
  <si>
    <t>一带一路暨金砖国家技能发展与技术创新大赛</t>
  </si>
  <si>
    <t>码蹄杯全国职业院校程序设计大赛</t>
  </si>
  <si>
    <t>中国大学生方程式系列赛事</t>
  </si>
  <si>
    <t>观察目录</t>
  </si>
  <si>
    <t>KTK设计奖·全球华人设计比赛</t>
  </si>
  <si>
    <t>大学生财务决策竞赛</t>
  </si>
  <si>
    <t>“中译国青杯”国际组织文件翻译大赛</t>
  </si>
  <si>
    <t>中国大学生人力资源创新实践大赛(HRU大赛)</t>
  </si>
  <si>
    <t>中国大学生广告艺术节学院奖</t>
  </si>
  <si>
    <t>中国国际飞行器设计挑战赛</t>
  </si>
  <si>
    <t>“中装杯”全国大学生环境设计大赛</t>
  </si>
  <si>
    <t>东方设计奖·全国高校创新设计大赛</t>
  </si>
  <si>
    <t>“外教社·词达人杯”全国大学生英语词汇能力大赛</t>
  </si>
  <si>
    <t>全国大学生人力资源管理综合能力竞赛</t>
  </si>
  <si>
    <t>全国大学生计算机应用能力与数字素养大赛</t>
  </si>
  <si>
    <t>全国大学生软件创新大赛</t>
  </si>
  <si>
    <t>全国大学生软件测试大赛</t>
  </si>
  <si>
    <t>全国大学生结构设计信息技术大赛</t>
  </si>
  <si>
    <t>全国大学生商务谈判大赛</t>
  </si>
  <si>
    <t>全国大学生数学竞赛</t>
  </si>
  <si>
    <t>全国邮政行业职业教育快递技能大赛</t>
  </si>
  <si>
    <t>全国供应链大赛</t>
  </si>
  <si>
    <t>全国高校企业价值创造实战竞赛</t>
  </si>
  <si>
    <t>全国高校经济决策虚仿实验大赛</t>
  </si>
  <si>
    <t>全国高校模拟飞行锦标赛</t>
  </si>
  <si>
    <t>全国高等学校民航服务技能大赛</t>
  </si>
  <si>
    <t>“求是杯”国际诗歌创作与翻译大赛</t>
  </si>
  <si>
    <t>时报金犊奖</t>
  </si>
  <si>
    <t>金蝶云管理创新杯</t>
  </si>
  <si>
    <t>“品茗杯”全国高校智能建造创新应用大赛</t>
  </si>
  <si>
    <t>“泰山杯”全国医学影像技术专业大学生（本科）实践技能大赛</t>
  </si>
  <si>
    <t>新华三杯全国大学生数字技术大赛</t>
  </si>
  <si>
    <t>全国高校计算机能力挑战赛</t>
  </si>
  <si>
    <r>
      <rPr>
        <sz val="11"/>
        <rFont val="仿宋"/>
        <charset val="134"/>
      </rPr>
      <t>“福思特杯”全国大学生审计精英挑战赛</t>
    </r>
  </si>
  <si>
    <t>其他</t>
  </si>
  <si>
    <t>设置特等奖</t>
  </si>
  <si>
    <t>未设置特等奖</t>
  </si>
  <si>
    <t>获奖档次</t>
  </si>
  <si>
    <t>该奖项奖金</t>
  </si>
  <si>
    <t>一类国家级特等奖（含特）</t>
  </si>
  <si>
    <t>一类国家级一等奖（不含特）</t>
  </si>
  <si>
    <t>一类国家级一等奖（含特）</t>
  </si>
  <si>
    <t>一类国家级二等奖（不含特）</t>
  </si>
  <si>
    <t>一类国家级二等奖（含特）</t>
  </si>
  <si>
    <t>一类国家级三等奖（不含特）</t>
  </si>
  <si>
    <t>一类国家级三等奖（含特）</t>
  </si>
  <si>
    <t>一类省部级特等奖（含特）</t>
  </si>
  <si>
    <t>一类省部级一等奖（不含特）</t>
  </si>
  <si>
    <t>一类省部级一等奖（含特）</t>
  </si>
  <si>
    <t>一类省部级二等奖（不含特）</t>
  </si>
  <si>
    <t>二类国家级特等奖（含特）</t>
  </si>
  <si>
    <t>二类国家级一等奖（不含特）</t>
  </si>
  <si>
    <t>二类国家级一等奖（含特）</t>
  </si>
  <si>
    <t>二类国家级二等奖（不含特）</t>
  </si>
  <si>
    <t>二类国家级二等奖（含特）</t>
  </si>
  <si>
    <t>二类国家级三等奖（不含特）</t>
  </si>
  <si>
    <t>二类国家级三等奖（含特）</t>
  </si>
  <si>
    <t>二类省部级特等奖（含特）</t>
  </si>
  <si>
    <t>二类省部级一等奖（不含特）</t>
  </si>
  <si>
    <t>二类省部级一等奖（含特）</t>
  </si>
  <si>
    <t>二类省部级二等奖（不含特）</t>
  </si>
  <si>
    <t>其他竞赛奖项</t>
  </si>
  <si>
    <t>仅证书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</si>
</sst>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6" borderId="14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2" borderId="1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vertical="center"/>
    </xf>
    <xf numFmtId="0" fontId="0" fillId="2" borderId="0" xfId="0" applyFill="1">
      <alignment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31" fontId="7" fillId="0" borderId="8" xfId="0" applyNumberFormat="1" applyFont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57" fontId="7" fillId="0" borderId="8" xfId="0" applyNumberFormat="1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10" fontId="7" fillId="0" borderId="8" xfId="0" applyNumberFormat="1" applyFont="1" applyBorder="1" applyAlignment="1">
      <alignment horizontal="center" vertical="center"/>
    </xf>
    <xf numFmtId="9" fontId="7" fillId="3" borderId="8" xfId="3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tabSelected="1" zoomScale="148" zoomScaleNormal="148" workbookViewId="0">
      <pane xSplit="4" ySplit="2" topLeftCell="E31" activePane="bottomRight" state="frozen"/>
      <selection/>
      <selection pane="topRight"/>
      <selection pane="bottomLeft"/>
      <selection pane="bottomRight" activeCell="O44" sqref="O44"/>
    </sheetView>
  </sheetViews>
  <sheetFormatPr defaultColWidth="9" defaultRowHeight="14.25"/>
  <cols>
    <col min="1" max="1" width="5.48333333333333" customWidth="1"/>
    <col min="2" max="2" width="20.375" customWidth="1"/>
    <col min="3" max="3" width="11.2166666666667" customWidth="1"/>
    <col min="4" max="4" width="9.03333333333333" customWidth="1"/>
    <col min="5" max="5" width="26.6" style="17" customWidth="1"/>
    <col min="6" max="6" width="17.4416666666667" customWidth="1"/>
    <col min="7" max="7" width="11.4" customWidth="1"/>
    <col min="8" max="8" width="9.775" customWidth="1"/>
    <col min="9" max="9" width="10.4416666666667" customWidth="1"/>
    <col min="10" max="11" width="9.775" customWidth="1"/>
    <col min="12" max="12" width="28.4416666666667" hidden="1" customWidth="1"/>
    <col min="13" max="13" width="10.5583333333333" customWidth="1"/>
    <col min="15" max="15" width="15.2166666666667" customWidth="1"/>
    <col min="19" max="19" width="12" customWidth="1"/>
    <col min="22" max="22" width="28.1083333333333" customWidth="1"/>
    <col min="23" max="23" width="30.1083333333333" customWidth="1"/>
    <col min="25" max="25" width="11.4416666666667" customWidth="1"/>
  </cols>
  <sheetData>
    <row r="1" ht="30.45" customHeight="1" spans="1:20">
      <c r="A1" s="18" t="s">
        <v>0</v>
      </c>
      <c r="B1" s="19"/>
      <c r="C1" s="19"/>
      <c r="D1" s="19"/>
      <c r="E1" s="20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</row>
    <row r="2" ht="42.75" spans="1:20">
      <c r="A2" s="21" t="s">
        <v>1</v>
      </c>
      <c r="B2" s="21" t="s">
        <v>2</v>
      </c>
      <c r="C2" s="21" t="s">
        <v>3</v>
      </c>
      <c r="D2" s="21" t="s">
        <v>4</v>
      </c>
      <c r="E2" s="22" t="s">
        <v>5</v>
      </c>
      <c r="F2" s="22" t="s">
        <v>6</v>
      </c>
      <c r="G2" s="23" t="s">
        <v>7</v>
      </c>
      <c r="H2" s="21" t="s">
        <v>8</v>
      </c>
      <c r="I2" s="22" t="s">
        <v>9</v>
      </c>
      <c r="J2" s="22" t="s">
        <v>10</v>
      </c>
      <c r="K2" s="22" t="s">
        <v>11</v>
      </c>
      <c r="L2" s="22"/>
      <c r="M2" s="23" t="s">
        <v>12</v>
      </c>
      <c r="N2" s="22" t="s">
        <v>13</v>
      </c>
      <c r="O2" s="22" t="s">
        <v>14</v>
      </c>
      <c r="P2" s="23" t="s">
        <v>15</v>
      </c>
      <c r="Q2" s="22" t="s">
        <v>16</v>
      </c>
      <c r="R2" s="23" t="s">
        <v>17</v>
      </c>
      <c r="S2" s="23" t="s">
        <v>18</v>
      </c>
      <c r="T2" s="23" t="s">
        <v>19</v>
      </c>
    </row>
    <row r="3" hidden="1" spans="1:20">
      <c r="A3" s="24" t="s">
        <v>20</v>
      </c>
      <c r="B3" s="24" t="s">
        <v>21</v>
      </c>
      <c r="C3" s="25" t="s">
        <v>22</v>
      </c>
      <c r="D3" s="24" t="s">
        <v>23</v>
      </c>
      <c r="E3" s="26" t="s">
        <v>24</v>
      </c>
      <c r="F3" s="27">
        <v>45200</v>
      </c>
      <c r="G3" s="28" t="str">
        <f>VLOOKUP(E3,表1.全国普通高校大学生竞赛排行榜!$B$3:$C$121,2,0)</f>
        <v>一类</v>
      </c>
      <c r="H3" s="24" t="s">
        <v>25</v>
      </c>
      <c r="I3" s="24" t="s">
        <v>26</v>
      </c>
      <c r="J3" s="24" t="s">
        <v>27</v>
      </c>
      <c r="K3" s="24" t="str">
        <f t="shared" ref="K3:K8" si="0">_xlfn.IFS(J3="是","（含特）",J3="否","（不含特）")</f>
        <v>（含特）</v>
      </c>
      <c r="L3" s="24" t="str">
        <f t="shared" ref="L3:L8" si="1">G3&amp;H3&amp;I3&amp;K3</f>
        <v>一类国家级一等奖（含特）</v>
      </c>
      <c r="M3" s="28">
        <f>VLOOKUP(L3,表2.获奖金额及对应奖项!A:D,4,0)</f>
        <v>3000</v>
      </c>
      <c r="N3" s="24" t="s">
        <v>28</v>
      </c>
      <c r="O3" s="30">
        <v>0.2</v>
      </c>
      <c r="P3" s="28">
        <f t="shared" ref="P3:P8" si="2">M3*O3</f>
        <v>600</v>
      </c>
      <c r="Q3" s="24" t="s">
        <v>29</v>
      </c>
      <c r="R3" s="32">
        <f t="shared" ref="R3:R8" si="3">_xlfn.IFS(Q3="第一项",100%,Q3="第二项",50%)</f>
        <v>1</v>
      </c>
      <c r="S3" s="28">
        <f t="shared" ref="S3:S8" si="4">O3*M3*R3</f>
        <v>600</v>
      </c>
      <c r="T3" s="28" t="str">
        <f>IF(COUNT(FIND({1,2,3,4,5,6,7,8,9,0},S3))&gt;0,"","仅证书")</f>
        <v/>
      </c>
    </row>
    <row r="4" hidden="1" spans="1:20">
      <c r="A4" s="24" t="s">
        <v>20</v>
      </c>
      <c r="B4" s="24" t="s">
        <v>21</v>
      </c>
      <c r="C4" s="25" t="s">
        <v>22</v>
      </c>
      <c r="D4" s="24" t="s">
        <v>23</v>
      </c>
      <c r="E4" s="26" t="s">
        <v>30</v>
      </c>
      <c r="F4" s="27">
        <v>45200</v>
      </c>
      <c r="G4" s="28" t="str">
        <f>VLOOKUP(E4,表1.全国普通高校大学生竞赛排行榜!$B$3:$C$121,2,0)</f>
        <v>二类</v>
      </c>
      <c r="H4" s="24" t="s">
        <v>31</v>
      </c>
      <c r="I4" s="24" t="s">
        <v>26</v>
      </c>
      <c r="J4" s="24" t="s">
        <v>32</v>
      </c>
      <c r="K4" s="24" t="str">
        <f t="shared" si="0"/>
        <v>（不含特）</v>
      </c>
      <c r="L4" s="24" t="str">
        <f t="shared" si="1"/>
        <v>二类省部级一等奖（不含特）</v>
      </c>
      <c r="M4" s="28">
        <f>VLOOKUP(L4,表2.获奖金额及对应奖项!A:D,4,0)</f>
        <v>800</v>
      </c>
      <c r="N4" s="24" t="s">
        <v>33</v>
      </c>
      <c r="O4" s="30">
        <v>1</v>
      </c>
      <c r="P4" s="28">
        <f t="shared" si="2"/>
        <v>800</v>
      </c>
      <c r="Q4" s="24" t="s">
        <v>34</v>
      </c>
      <c r="R4" s="32">
        <f t="shared" si="3"/>
        <v>0.5</v>
      </c>
      <c r="S4" s="28">
        <f t="shared" si="4"/>
        <v>400</v>
      </c>
      <c r="T4" s="28" t="str">
        <f>IF(COUNT(FIND({1,2,3,4,5,6,7,8,9,0},S4))&gt;0,"","仅证书")</f>
        <v/>
      </c>
    </row>
    <row r="5" hidden="1" spans="1:20">
      <c r="A5" s="24" t="s">
        <v>20</v>
      </c>
      <c r="B5" s="24" t="s">
        <v>35</v>
      </c>
      <c r="C5" s="25"/>
      <c r="D5" s="24"/>
      <c r="E5" s="26" t="s">
        <v>36</v>
      </c>
      <c r="F5" s="24"/>
      <c r="G5" s="28" t="str">
        <f>VLOOKUP(E5,表1.全国普通高校大学生竞赛排行榜!$B$3:$C$121,2,0)</f>
        <v>其他</v>
      </c>
      <c r="H5" s="24" t="s">
        <v>25</v>
      </c>
      <c r="I5" s="24" t="s">
        <v>37</v>
      </c>
      <c r="J5" s="24" t="s">
        <v>27</v>
      </c>
      <c r="K5" s="24" t="str">
        <f t="shared" si="0"/>
        <v>（含特）</v>
      </c>
      <c r="L5" s="24" t="str">
        <f t="shared" si="1"/>
        <v>其他国家级特等奖（含特）</v>
      </c>
      <c r="M5" s="28" t="e">
        <f>VLOOKUP(L5,表2.获奖金额及对应奖项!A:D,4,0)</f>
        <v>#N/A</v>
      </c>
      <c r="N5" s="24" t="s">
        <v>33</v>
      </c>
      <c r="O5" s="30">
        <v>1</v>
      </c>
      <c r="P5" s="28" t="e">
        <f t="shared" si="2"/>
        <v>#N/A</v>
      </c>
      <c r="Q5" s="24" t="s">
        <v>29</v>
      </c>
      <c r="R5" s="32">
        <f t="shared" si="3"/>
        <v>1</v>
      </c>
      <c r="S5" s="28" t="e">
        <f t="shared" si="4"/>
        <v>#N/A</v>
      </c>
      <c r="T5" s="28" t="str">
        <f>IF(COUNT(FIND({1,2,3,4,5,6,7,8,9,0},S5))&gt;0,"","仅证书")</f>
        <v>仅证书</v>
      </c>
    </row>
    <row r="6" spans="1:20">
      <c r="A6" s="24">
        <v>1</v>
      </c>
      <c r="B6" s="24" t="s">
        <v>38</v>
      </c>
      <c r="C6" s="25" t="s">
        <v>39</v>
      </c>
      <c r="D6" s="24" t="s">
        <v>40</v>
      </c>
      <c r="E6" s="26" t="s">
        <v>24</v>
      </c>
      <c r="F6" s="29">
        <v>45261</v>
      </c>
      <c r="G6" s="28" t="str">
        <f>VLOOKUP(E6,表1.全国普通高校大学生竞赛排行榜!$B$3:$C$121,2,0)</f>
        <v>一类</v>
      </c>
      <c r="H6" s="24" t="s">
        <v>25</v>
      </c>
      <c r="I6" s="24" t="s">
        <v>41</v>
      </c>
      <c r="J6" s="24" t="s">
        <v>32</v>
      </c>
      <c r="K6" s="24" t="str">
        <f t="shared" si="0"/>
        <v>（不含特）</v>
      </c>
      <c r="L6" s="24" t="str">
        <f t="shared" si="1"/>
        <v>一类国家级三等奖（不含特）</v>
      </c>
      <c r="M6" s="28">
        <f>VLOOKUP(L6,表2.获奖金额及对应奖项!A:D,4,0)</f>
        <v>2000</v>
      </c>
      <c r="N6" s="24" t="s">
        <v>28</v>
      </c>
      <c r="O6" s="30">
        <v>0.2</v>
      </c>
      <c r="P6" s="28">
        <f t="shared" si="2"/>
        <v>400</v>
      </c>
      <c r="Q6" s="24" t="s">
        <v>29</v>
      </c>
      <c r="R6" s="32">
        <f t="shared" si="3"/>
        <v>1</v>
      </c>
      <c r="S6" s="28">
        <f t="shared" si="4"/>
        <v>400</v>
      </c>
      <c r="T6" s="28" t="str" cm="1">
        <f t="array" ref="T6">IF(COUNT(FIND({1,2,3,4,5,6,7,8,9,0},S6))&gt;0,"","仅证书")</f>
        <v/>
      </c>
    </row>
    <row r="7" ht="28.5" spans="1:20">
      <c r="A7" s="24">
        <v>2</v>
      </c>
      <c r="B7" s="24" t="s">
        <v>38</v>
      </c>
      <c r="C7" s="25" t="s">
        <v>39</v>
      </c>
      <c r="D7" s="24" t="s">
        <v>40</v>
      </c>
      <c r="E7" s="26" t="s">
        <v>42</v>
      </c>
      <c r="F7" s="29">
        <v>45505</v>
      </c>
      <c r="G7" s="28" t="str">
        <f>VLOOKUP(E7,表1.全国普通高校大学生竞赛排行榜!$B$3:$C$121,2,0)</f>
        <v>二类</v>
      </c>
      <c r="H7" s="24" t="s">
        <v>25</v>
      </c>
      <c r="I7" s="24" t="s">
        <v>41</v>
      </c>
      <c r="J7" s="24" t="s">
        <v>27</v>
      </c>
      <c r="K7" s="24" t="str">
        <f t="shared" si="0"/>
        <v>（含特）</v>
      </c>
      <c r="L7" s="24" t="str">
        <f t="shared" si="1"/>
        <v>二类国家级三等奖（含特）</v>
      </c>
      <c r="M7" s="28">
        <f>VLOOKUP(L7,表2.获奖金额及对应奖项!A:D,4,0)</f>
        <v>1000</v>
      </c>
      <c r="N7" s="24" t="s">
        <v>28</v>
      </c>
      <c r="O7" s="30">
        <v>0.25</v>
      </c>
      <c r="P7" s="28">
        <f t="shared" si="2"/>
        <v>250</v>
      </c>
      <c r="Q7" s="24" t="s">
        <v>34</v>
      </c>
      <c r="R7" s="32">
        <f t="shared" si="3"/>
        <v>0.5</v>
      </c>
      <c r="S7" s="28">
        <f t="shared" si="4"/>
        <v>125</v>
      </c>
      <c r="T7" s="28" t="str">
        <f>IF(COUNT(FIND({1,2,3,4,5,6,7,8,9,0},S7))&gt;0,"","仅证书")</f>
        <v/>
      </c>
    </row>
    <row r="8" ht="28.5" spans="1:20">
      <c r="A8" s="24">
        <v>3</v>
      </c>
      <c r="B8" s="24" t="s">
        <v>43</v>
      </c>
      <c r="C8" s="25" t="s">
        <v>44</v>
      </c>
      <c r="D8" s="24" t="s">
        <v>40</v>
      </c>
      <c r="E8" s="26" t="s">
        <v>42</v>
      </c>
      <c r="F8" s="29">
        <v>45505</v>
      </c>
      <c r="G8" s="28" t="str">
        <f>VLOOKUP(E8,表1.全国普通高校大学生竞赛排行榜!$B$3:$C$121,2,0)</f>
        <v>二类</v>
      </c>
      <c r="H8" s="24" t="s">
        <v>25</v>
      </c>
      <c r="I8" s="24" t="s">
        <v>45</v>
      </c>
      <c r="J8" s="24" t="s">
        <v>27</v>
      </c>
      <c r="K8" s="24" t="str">
        <f t="shared" si="0"/>
        <v>（含特）</v>
      </c>
      <c r="L8" s="24" t="str">
        <f t="shared" si="1"/>
        <v>二类国家级二等奖（含特）</v>
      </c>
      <c r="M8" s="28">
        <f>VLOOKUP(L8,表2.获奖金额及对应奖项!A:D,4,0)</f>
        <v>1500</v>
      </c>
      <c r="N8" s="24" t="s">
        <v>28</v>
      </c>
      <c r="O8" s="30">
        <v>0.6667</v>
      </c>
      <c r="P8" s="28">
        <f t="shared" si="2"/>
        <v>1000.05</v>
      </c>
      <c r="Q8" s="24" t="s">
        <v>29</v>
      </c>
      <c r="R8" s="32">
        <f t="shared" si="3"/>
        <v>1</v>
      </c>
      <c r="S8" s="28">
        <f t="shared" si="4"/>
        <v>1000.05</v>
      </c>
      <c r="T8" s="28" t="str">
        <f>IF(COUNT(FIND({1,2,3,4,5,6,7,8,9,0},S8))&gt;0,"","仅证书")</f>
        <v/>
      </c>
    </row>
    <row r="9" ht="28.5" spans="1:20">
      <c r="A9" s="24">
        <v>4</v>
      </c>
      <c r="B9" s="24" t="s">
        <v>46</v>
      </c>
      <c r="C9" s="25" t="s">
        <v>47</v>
      </c>
      <c r="D9" s="24" t="s">
        <v>40</v>
      </c>
      <c r="E9" s="26" t="s">
        <v>42</v>
      </c>
      <c r="F9" s="29">
        <v>45505</v>
      </c>
      <c r="G9" s="28" t="str">
        <f>VLOOKUP(E9,表1.全国普通高校大学生竞赛排行榜!$B$3:$C$121,2,0)</f>
        <v>二类</v>
      </c>
      <c r="H9" s="24" t="s">
        <v>25</v>
      </c>
      <c r="I9" s="24" t="s">
        <v>41</v>
      </c>
      <c r="J9" s="24" t="s">
        <v>27</v>
      </c>
      <c r="K9" s="24" t="str">
        <f t="shared" ref="K9:K40" si="5">_xlfn.IFS(J9="是","（含特）",J9="否","（不含特）")</f>
        <v>（含特）</v>
      </c>
      <c r="L9" s="24" t="str">
        <f t="shared" ref="L9:L40" si="6">G9&amp;H9&amp;I9&amp;K9</f>
        <v>二类国家级三等奖（含特）</v>
      </c>
      <c r="M9" s="28">
        <f>VLOOKUP(L9,表2.获奖金额及对应奖项!A:D,4,0)</f>
        <v>1000</v>
      </c>
      <c r="N9" s="24" t="s">
        <v>28</v>
      </c>
      <c r="O9" s="30">
        <v>0.5</v>
      </c>
      <c r="P9" s="28">
        <f t="shared" ref="P9:P40" si="7">M9*O9</f>
        <v>500</v>
      </c>
      <c r="Q9" s="24" t="s">
        <v>29</v>
      </c>
      <c r="R9" s="32">
        <f t="shared" ref="R9:R40" si="8">_xlfn.IFS(Q9="第一项",100%,Q9="第二项",50%)</f>
        <v>1</v>
      </c>
      <c r="S9" s="28">
        <f t="shared" ref="S9:S40" si="9">O9*M9*R9</f>
        <v>500</v>
      </c>
      <c r="T9" s="28" t="str">
        <f>IF(COUNT(FIND({1,2,3,4,5,6,7,8,9,0},S9))&gt;0,"","仅证书")</f>
        <v/>
      </c>
    </row>
    <row r="10" spans="1:20">
      <c r="A10" s="24">
        <v>5</v>
      </c>
      <c r="B10" s="24" t="s">
        <v>46</v>
      </c>
      <c r="C10" s="25" t="s">
        <v>47</v>
      </c>
      <c r="D10" s="24" t="s">
        <v>40</v>
      </c>
      <c r="E10" s="26" t="s">
        <v>36</v>
      </c>
      <c r="F10" s="29">
        <v>45505</v>
      </c>
      <c r="G10" s="28" t="str">
        <f>VLOOKUP(E10,表1.全国普通高校大学生竞赛排行榜!$B$3:$C$121,2,0)</f>
        <v>其他</v>
      </c>
      <c r="H10" s="24" t="s">
        <v>25</v>
      </c>
      <c r="I10" s="24" t="s">
        <v>41</v>
      </c>
      <c r="J10" s="24" t="s">
        <v>32</v>
      </c>
      <c r="K10" s="24" t="str">
        <f t="shared" si="5"/>
        <v>（不含特）</v>
      </c>
      <c r="L10" s="24" t="str">
        <f t="shared" si="6"/>
        <v>其他国家级三等奖（不含特）</v>
      </c>
      <c r="M10" s="28" t="e">
        <f>VLOOKUP(L10,表2.获奖金额及对应奖项!A:D,4,0)</f>
        <v>#N/A</v>
      </c>
      <c r="N10" s="24" t="s">
        <v>28</v>
      </c>
      <c r="O10" s="30">
        <v>0.5</v>
      </c>
      <c r="P10" s="28" t="e">
        <f t="shared" si="7"/>
        <v>#N/A</v>
      </c>
      <c r="Q10" s="24" t="s">
        <v>34</v>
      </c>
      <c r="R10" s="32">
        <f t="shared" si="8"/>
        <v>0.5</v>
      </c>
      <c r="S10" s="28" t="e">
        <f t="shared" si="9"/>
        <v>#N/A</v>
      </c>
      <c r="T10" s="28" t="str">
        <f>IF(COUNT(FIND({1,2,3,4,5,6,7,8,9,0},S10))&gt;0,"","仅证书")</f>
        <v>仅证书</v>
      </c>
    </row>
    <row r="11" ht="28.5" spans="1:20">
      <c r="A11" s="24">
        <v>6</v>
      </c>
      <c r="B11" s="24" t="s">
        <v>48</v>
      </c>
      <c r="C11" s="25" t="s">
        <v>49</v>
      </c>
      <c r="D11" s="24" t="s">
        <v>40</v>
      </c>
      <c r="E11" s="26" t="s">
        <v>50</v>
      </c>
      <c r="F11" s="29">
        <v>45505</v>
      </c>
      <c r="G11" s="28" t="str">
        <f>VLOOKUP(E11,表1.全国普通高校大学生竞赛排行榜!$B$3:$C$121,2,0)</f>
        <v>二类</v>
      </c>
      <c r="H11" s="24" t="s">
        <v>25</v>
      </c>
      <c r="I11" s="24" t="s">
        <v>41</v>
      </c>
      <c r="J11" s="24" t="s">
        <v>32</v>
      </c>
      <c r="K11" s="24" t="str">
        <f t="shared" si="5"/>
        <v>（不含特）</v>
      </c>
      <c r="L11" s="24" t="str">
        <f t="shared" si="6"/>
        <v>二类国家级三等奖（不含特）</v>
      </c>
      <c r="M11" s="28">
        <f>VLOOKUP(L11,表2.获奖金额及对应奖项!A:D,4,0)</f>
        <v>1500</v>
      </c>
      <c r="N11" s="24" t="s">
        <v>28</v>
      </c>
      <c r="O11" s="30">
        <v>1</v>
      </c>
      <c r="P11" s="28">
        <f t="shared" si="7"/>
        <v>1500</v>
      </c>
      <c r="Q11" s="24" t="s">
        <v>29</v>
      </c>
      <c r="R11" s="32">
        <f t="shared" si="8"/>
        <v>1</v>
      </c>
      <c r="S11" s="28">
        <f t="shared" si="9"/>
        <v>1500</v>
      </c>
      <c r="T11" s="28" t="str">
        <f>IF(COUNT(FIND({1,2,3,4,5,6,7,8,9,0},S11))&gt;0,"","仅证书")</f>
        <v/>
      </c>
    </row>
    <row r="12" ht="28.5" spans="1:20">
      <c r="A12" s="24">
        <v>7</v>
      </c>
      <c r="B12" s="24" t="s">
        <v>48</v>
      </c>
      <c r="C12" s="25" t="s">
        <v>49</v>
      </c>
      <c r="D12" s="24" t="s">
        <v>40</v>
      </c>
      <c r="E12" s="26" t="s">
        <v>51</v>
      </c>
      <c r="F12" s="29">
        <v>45474</v>
      </c>
      <c r="G12" s="28" t="str">
        <f>VLOOKUP(E12,表1.全国普通高校大学生竞赛排行榜!$B$3:$C$121,2,0)</f>
        <v>二类</v>
      </c>
      <c r="H12" s="24" t="s">
        <v>25</v>
      </c>
      <c r="I12" s="24" t="s">
        <v>41</v>
      </c>
      <c r="J12" s="24" t="s">
        <v>32</v>
      </c>
      <c r="K12" s="24" t="str">
        <f t="shared" si="5"/>
        <v>（不含特）</v>
      </c>
      <c r="L12" s="24" t="str">
        <f t="shared" si="6"/>
        <v>二类国家级三等奖（不含特）</v>
      </c>
      <c r="M12" s="28">
        <f>VLOOKUP(L12,表2.获奖金额及对应奖项!A:D,4,0)</f>
        <v>1500</v>
      </c>
      <c r="N12" s="24" t="s">
        <v>28</v>
      </c>
      <c r="O12" s="30">
        <v>1</v>
      </c>
      <c r="P12" s="28">
        <f t="shared" si="7"/>
        <v>1500</v>
      </c>
      <c r="Q12" s="24" t="s">
        <v>34</v>
      </c>
      <c r="R12" s="32">
        <f t="shared" si="8"/>
        <v>0.5</v>
      </c>
      <c r="S12" s="28">
        <f t="shared" si="9"/>
        <v>750</v>
      </c>
      <c r="T12" s="28" t="str">
        <f>IF(COUNT(FIND({1,2,3,4,5,6,7,8,9,0},S12))&gt;0,"","仅证书")</f>
        <v/>
      </c>
    </row>
    <row r="13" ht="28.5" spans="1:20">
      <c r="A13" s="24">
        <v>8</v>
      </c>
      <c r="B13" s="24" t="s">
        <v>52</v>
      </c>
      <c r="C13" s="25" t="s">
        <v>53</v>
      </c>
      <c r="D13" s="24" t="s">
        <v>40</v>
      </c>
      <c r="E13" s="26" t="s">
        <v>54</v>
      </c>
      <c r="F13" s="27">
        <v>45291</v>
      </c>
      <c r="G13" s="28" t="str">
        <f>VLOOKUP(E13,表1.全国普通高校大学生竞赛排行榜!$B$3:$C$121,2,0)</f>
        <v>二类</v>
      </c>
      <c r="H13" s="24" t="s">
        <v>25</v>
      </c>
      <c r="I13" s="24" t="s">
        <v>45</v>
      </c>
      <c r="J13" s="24" t="s">
        <v>32</v>
      </c>
      <c r="K13" s="24" t="str">
        <f t="shared" si="5"/>
        <v>（不含特）</v>
      </c>
      <c r="L13" s="24" t="str">
        <f t="shared" si="6"/>
        <v>二类国家级二等奖（不含特）</v>
      </c>
      <c r="M13" s="28">
        <f>VLOOKUP(L13,表2.获奖金额及对应奖项!A:D,4,0)</f>
        <v>2000</v>
      </c>
      <c r="N13" s="24" t="s">
        <v>28</v>
      </c>
      <c r="O13" s="30">
        <v>1</v>
      </c>
      <c r="P13" s="28">
        <f t="shared" si="7"/>
        <v>2000</v>
      </c>
      <c r="Q13" s="24" t="s">
        <v>29</v>
      </c>
      <c r="R13" s="32">
        <f t="shared" si="8"/>
        <v>1</v>
      </c>
      <c r="S13" s="28">
        <f t="shared" si="9"/>
        <v>2000</v>
      </c>
      <c r="T13" s="28" t="str">
        <f>IF(COUNT(FIND({1,2,3,4,5,6,7,8,9,0},S13))&gt;0,"","仅证书")</f>
        <v/>
      </c>
    </row>
    <row r="14" ht="28.5" spans="1:20">
      <c r="A14" s="24">
        <v>9</v>
      </c>
      <c r="B14" s="24" t="s">
        <v>52</v>
      </c>
      <c r="C14" s="25" t="s">
        <v>53</v>
      </c>
      <c r="D14" s="24" t="s">
        <v>40</v>
      </c>
      <c r="E14" s="26" t="s">
        <v>55</v>
      </c>
      <c r="F14" s="24" t="s">
        <v>56</v>
      </c>
      <c r="G14" s="28" t="str">
        <f>VLOOKUP(E14,表1.全国普通高校大学生竞赛排行榜!$B$3:$C$121,2,0)</f>
        <v>二类</v>
      </c>
      <c r="H14" s="24" t="s">
        <v>25</v>
      </c>
      <c r="I14" s="24" t="s">
        <v>45</v>
      </c>
      <c r="J14" s="24" t="s">
        <v>32</v>
      </c>
      <c r="K14" s="24" t="str">
        <f t="shared" si="5"/>
        <v>（不含特）</v>
      </c>
      <c r="L14" s="24" t="str">
        <f t="shared" si="6"/>
        <v>二类国家级二等奖（不含特）</v>
      </c>
      <c r="M14" s="28">
        <f>VLOOKUP(L14,表2.获奖金额及对应奖项!A:D,4,0)</f>
        <v>2000</v>
      </c>
      <c r="N14" s="24" t="s">
        <v>28</v>
      </c>
      <c r="O14" s="30">
        <v>1</v>
      </c>
      <c r="P14" s="28">
        <f t="shared" si="7"/>
        <v>2000</v>
      </c>
      <c r="Q14" s="24" t="s">
        <v>34</v>
      </c>
      <c r="R14" s="32">
        <f t="shared" si="8"/>
        <v>0.5</v>
      </c>
      <c r="S14" s="28">
        <f t="shared" si="9"/>
        <v>1000</v>
      </c>
      <c r="T14" s="28" t="str">
        <f>IF(COUNT(FIND({1,2,3,4,5,6,7,8,9,0},S14))&gt;0,"","仅证书")</f>
        <v/>
      </c>
    </row>
    <row r="15" ht="28.5" spans="1:20">
      <c r="A15" s="24">
        <v>10</v>
      </c>
      <c r="B15" s="24" t="s">
        <v>57</v>
      </c>
      <c r="C15" s="25" t="s">
        <v>58</v>
      </c>
      <c r="D15" s="24" t="s">
        <v>40</v>
      </c>
      <c r="E15" s="26" t="s">
        <v>42</v>
      </c>
      <c r="F15" s="29">
        <v>45505</v>
      </c>
      <c r="G15" s="28" t="str">
        <f>VLOOKUP(E15,表1.全国普通高校大学生竞赛排行榜!$B$3:$C$121,2,0)</f>
        <v>二类</v>
      </c>
      <c r="H15" s="24" t="s">
        <v>25</v>
      </c>
      <c r="I15" s="24" t="s">
        <v>41</v>
      </c>
      <c r="J15" s="24" t="s">
        <v>27</v>
      </c>
      <c r="K15" s="24" t="str">
        <f t="shared" si="5"/>
        <v>（含特）</v>
      </c>
      <c r="L15" s="24" t="str">
        <f t="shared" si="6"/>
        <v>二类国家级三等奖（含特）</v>
      </c>
      <c r="M15" s="28">
        <f>VLOOKUP(L15,表2.获奖金额及对应奖项!A:D,4,0)</f>
        <v>1000</v>
      </c>
      <c r="N15" s="24" t="s">
        <v>28</v>
      </c>
      <c r="O15" s="30">
        <v>0.5</v>
      </c>
      <c r="P15" s="28">
        <f t="shared" si="7"/>
        <v>500</v>
      </c>
      <c r="Q15" s="24" t="s">
        <v>29</v>
      </c>
      <c r="R15" s="32">
        <f t="shared" si="8"/>
        <v>1</v>
      </c>
      <c r="S15" s="28">
        <f t="shared" si="9"/>
        <v>500</v>
      </c>
      <c r="T15" s="28" t="str">
        <f>IF(COUNT(FIND({1,2,3,4,5,6,7,8,9,0},S15))&gt;0,"","仅证书")</f>
        <v/>
      </c>
    </row>
    <row r="16" spans="1:20">
      <c r="A16" s="24">
        <v>11</v>
      </c>
      <c r="B16" s="24" t="s">
        <v>57</v>
      </c>
      <c r="C16" s="25" t="s">
        <v>58</v>
      </c>
      <c r="D16" s="24" t="s">
        <v>40</v>
      </c>
      <c r="E16" s="26" t="s">
        <v>36</v>
      </c>
      <c r="F16" s="29">
        <v>45505</v>
      </c>
      <c r="G16" s="28" t="str">
        <f>VLOOKUP(E16,表1.全国普通高校大学生竞赛排行榜!$B$3:$C$121,2,0)</f>
        <v>其他</v>
      </c>
      <c r="H16" s="24" t="s">
        <v>25</v>
      </c>
      <c r="I16" s="24" t="s">
        <v>41</v>
      </c>
      <c r="J16" s="24" t="s">
        <v>32</v>
      </c>
      <c r="K16" s="24" t="str">
        <f t="shared" si="5"/>
        <v>（不含特）</v>
      </c>
      <c r="L16" s="24" t="str">
        <f t="shared" si="6"/>
        <v>其他国家级三等奖（不含特）</v>
      </c>
      <c r="M16" s="28" t="e">
        <f>VLOOKUP(L16,表2.获奖金额及对应奖项!A:D,4,0)</f>
        <v>#N/A</v>
      </c>
      <c r="N16" s="24" t="s">
        <v>28</v>
      </c>
      <c r="O16" s="30">
        <v>0.5</v>
      </c>
      <c r="P16" s="28" t="e">
        <f t="shared" si="7"/>
        <v>#N/A</v>
      </c>
      <c r="Q16" s="24" t="s">
        <v>34</v>
      </c>
      <c r="R16" s="32">
        <f t="shared" si="8"/>
        <v>0.5</v>
      </c>
      <c r="S16" s="28" t="e">
        <f t="shared" si="9"/>
        <v>#N/A</v>
      </c>
      <c r="T16" s="28" t="str">
        <f>IF(COUNT(FIND({1,2,3,4,5,6,7,8,9,0},S16))&gt;0,"","仅证书")</f>
        <v>仅证书</v>
      </c>
    </row>
    <row r="17" spans="1:20">
      <c r="A17" s="24">
        <v>12</v>
      </c>
      <c r="B17" s="24" t="s">
        <v>59</v>
      </c>
      <c r="C17" s="25" t="s">
        <v>60</v>
      </c>
      <c r="D17" s="24" t="s">
        <v>40</v>
      </c>
      <c r="E17" s="26" t="s">
        <v>61</v>
      </c>
      <c r="F17" s="29">
        <v>45474</v>
      </c>
      <c r="G17" s="28" t="str">
        <f>VLOOKUP(E17,表1.全国普通高校大学生竞赛排行榜!$B$3:$C$121,2,0)</f>
        <v>二类</v>
      </c>
      <c r="H17" s="24" t="s">
        <v>31</v>
      </c>
      <c r="I17" s="24" t="s">
        <v>45</v>
      </c>
      <c r="J17" s="24" t="s">
        <v>32</v>
      </c>
      <c r="K17" s="24" t="str">
        <f t="shared" si="5"/>
        <v>（不含特）</v>
      </c>
      <c r="L17" s="24" t="str">
        <f t="shared" si="6"/>
        <v>二类省部级二等奖（不含特）</v>
      </c>
      <c r="M17" s="28">
        <f>VLOOKUP(L17,表2.获奖金额及对应奖项!A:D,4,0)</f>
        <v>600</v>
      </c>
      <c r="N17" s="24" t="s">
        <v>28</v>
      </c>
      <c r="O17" s="30">
        <v>1</v>
      </c>
      <c r="P17" s="28">
        <f t="shared" si="7"/>
        <v>600</v>
      </c>
      <c r="Q17" s="24" t="s">
        <v>29</v>
      </c>
      <c r="R17" s="32">
        <f t="shared" si="8"/>
        <v>1</v>
      </c>
      <c r="S17" s="28">
        <f t="shared" si="9"/>
        <v>600</v>
      </c>
      <c r="T17" s="28" t="str">
        <f>IF(COUNT(FIND({1,2,3,4,5,6,7,8,9,0},S17))&gt;0,"","仅证书")</f>
        <v/>
      </c>
    </row>
    <row r="18" ht="28.5" spans="1:20">
      <c r="A18" s="24">
        <v>13</v>
      </c>
      <c r="B18" s="24" t="s">
        <v>62</v>
      </c>
      <c r="C18" s="25" t="s">
        <v>63</v>
      </c>
      <c r="D18" s="24" t="s">
        <v>40</v>
      </c>
      <c r="E18" s="26" t="s">
        <v>64</v>
      </c>
      <c r="F18" s="29">
        <v>45444</v>
      </c>
      <c r="G18" s="28" t="str">
        <f>VLOOKUP(E18,表1.全国普通高校大学生竞赛排行榜!$B$3:$C$121,2,0)</f>
        <v>二类</v>
      </c>
      <c r="H18" s="24" t="s">
        <v>25</v>
      </c>
      <c r="I18" s="24" t="s">
        <v>26</v>
      </c>
      <c r="J18" s="24" t="s">
        <v>32</v>
      </c>
      <c r="K18" s="24" t="str">
        <f t="shared" si="5"/>
        <v>（不含特）</v>
      </c>
      <c r="L18" s="24" t="str">
        <f t="shared" si="6"/>
        <v>二类国家级一等奖（不含特）</v>
      </c>
      <c r="M18" s="28">
        <f>VLOOKUP(L18,表2.获奖金额及对应奖项!A:D,4,0)</f>
        <v>3000</v>
      </c>
      <c r="N18" s="24" t="s">
        <v>28</v>
      </c>
      <c r="O18" s="30">
        <v>1</v>
      </c>
      <c r="P18" s="28">
        <f t="shared" si="7"/>
        <v>3000</v>
      </c>
      <c r="Q18" s="24" t="s">
        <v>29</v>
      </c>
      <c r="R18" s="32">
        <f t="shared" si="8"/>
        <v>1</v>
      </c>
      <c r="S18" s="28">
        <f t="shared" si="9"/>
        <v>3000</v>
      </c>
      <c r="T18" s="28" t="str">
        <f>IF(COUNT(FIND({1,2,3,4,5,6,7,8,9,0},S18))&gt;0,"","仅证书")</f>
        <v/>
      </c>
    </row>
    <row r="19" ht="85.5" spans="1:20">
      <c r="A19" s="24">
        <v>14</v>
      </c>
      <c r="B19" s="24" t="s">
        <v>62</v>
      </c>
      <c r="C19" s="25" t="s">
        <v>63</v>
      </c>
      <c r="D19" s="24" t="s">
        <v>40</v>
      </c>
      <c r="E19" s="26" t="s">
        <v>65</v>
      </c>
      <c r="F19" s="29">
        <v>45505</v>
      </c>
      <c r="G19" s="28" t="str">
        <f>VLOOKUP(E19,表1.全国普通高校大学生竞赛排行榜!$B$3:$C$121,2,0)</f>
        <v>二类</v>
      </c>
      <c r="H19" s="24" t="s">
        <v>25</v>
      </c>
      <c r="I19" s="24" t="s">
        <v>45</v>
      </c>
      <c r="J19" s="24" t="s">
        <v>32</v>
      </c>
      <c r="K19" s="24" t="str">
        <f t="shared" si="5"/>
        <v>（不含特）</v>
      </c>
      <c r="L19" s="24" t="str">
        <f t="shared" si="6"/>
        <v>二类国家级二等奖（不含特）</v>
      </c>
      <c r="M19" s="28">
        <f>VLOOKUP(L19,表2.获奖金额及对应奖项!A:D,4,0)</f>
        <v>2000</v>
      </c>
      <c r="N19" s="24" t="s">
        <v>28</v>
      </c>
      <c r="O19" s="30">
        <v>1</v>
      </c>
      <c r="P19" s="28">
        <f t="shared" si="7"/>
        <v>2000</v>
      </c>
      <c r="Q19" s="24" t="s">
        <v>34</v>
      </c>
      <c r="R19" s="32">
        <f t="shared" si="8"/>
        <v>0.5</v>
      </c>
      <c r="S19" s="28">
        <f t="shared" si="9"/>
        <v>1000</v>
      </c>
      <c r="T19" s="28" t="str">
        <f>IF(COUNT(FIND({1,2,3,4,5,6,7,8,9,0},S19))&gt;0,"","仅证书")</f>
        <v/>
      </c>
    </row>
    <row r="20" ht="28.5" spans="1:20">
      <c r="A20" s="24">
        <v>15</v>
      </c>
      <c r="B20" s="24" t="s">
        <v>66</v>
      </c>
      <c r="C20" s="25" t="s">
        <v>67</v>
      </c>
      <c r="D20" s="24" t="s">
        <v>40</v>
      </c>
      <c r="E20" s="26" t="s">
        <v>68</v>
      </c>
      <c r="F20" s="29">
        <v>45413</v>
      </c>
      <c r="G20" s="28" t="str">
        <f>VLOOKUP(E20,表1.全国普通高校大学生竞赛排行榜!$B$3:$C$121,2,0)</f>
        <v>二类</v>
      </c>
      <c r="H20" s="24" t="s">
        <v>25</v>
      </c>
      <c r="I20" s="24" t="s">
        <v>41</v>
      </c>
      <c r="J20" s="24" t="s">
        <v>27</v>
      </c>
      <c r="K20" s="24" t="str">
        <f t="shared" si="5"/>
        <v>（含特）</v>
      </c>
      <c r="L20" s="24" t="str">
        <f t="shared" si="6"/>
        <v>二类国家级三等奖（含特）</v>
      </c>
      <c r="M20" s="28">
        <f>VLOOKUP(L20,表2.获奖金额及对应奖项!A:D,4,0)</f>
        <v>1000</v>
      </c>
      <c r="N20" s="24" t="s">
        <v>28</v>
      </c>
      <c r="O20" s="30">
        <v>0.5</v>
      </c>
      <c r="P20" s="28">
        <f t="shared" si="7"/>
        <v>500</v>
      </c>
      <c r="Q20" s="24" t="s">
        <v>29</v>
      </c>
      <c r="R20" s="32">
        <f t="shared" si="8"/>
        <v>1</v>
      </c>
      <c r="S20" s="28">
        <f t="shared" si="9"/>
        <v>500</v>
      </c>
      <c r="T20" s="28" t="str">
        <f>IF(COUNT(FIND({1,2,3,4,5,6,7,8,9,0},S20))&gt;0,"","仅证书")</f>
        <v/>
      </c>
    </row>
    <row r="21" spans="1:20">
      <c r="A21" s="24">
        <v>16</v>
      </c>
      <c r="B21" s="24" t="s">
        <v>69</v>
      </c>
      <c r="C21" s="25" t="s">
        <v>70</v>
      </c>
      <c r="D21" s="24" t="s">
        <v>40</v>
      </c>
      <c r="E21" s="26" t="s">
        <v>71</v>
      </c>
      <c r="F21" s="29">
        <v>45474</v>
      </c>
      <c r="G21" s="28" t="str">
        <f>VLOOKUP(E21,表1.全国普通高校大学生竞赛排行榜!$B$3:$C$121,2,0)</f>
        <v>二类</v>
      </c>
      <c r="H21" s="24" t="s">
        <v>31</v>
      </c>
      <c r="I21" s="24" t="s">
        <v>26</v>
      </c>
      <c r="J21" s="24" t="s">
        <v>27</v>
      </c>
      <c r="K21" s="24" t="str">
        <f t="shared" si="5"/>
        <v>（含特）</v>
      </c>
      <c r="L21" s="24" t="str">
        <f t="shared" si="6"/>
        <v>二类省部级一等奖（含特）</v>
      </c>
      <c r="M21" s="28">
        <f>VLOOKUP(L21,表2.获奖金额及对应奖项!A:D,4,0)</f>
        <v>600</v>
      </c>
      <c r="N21" s="24" t="s">
        <v>28</v>
      </c>
      <c r="O21" s="30">
        <v>0.5</v>
      </c>
      <c r="P21" s="28">
        <f t="shared" si="7"/>
        <v>300</v>
      </c>
      <c r="Q21" s="24" t="s">
        <v>34</v>
      </c>
      <c r="R21" s="32">
        <f t="shared" si="8"/>
        <v>0.5</v>
      </c>
      <c r="S21" s="28">
        <f t="shared" si="9"/>
        <v>150</v>
      </c>
      <c r="T21" s="28" t="str">
        <f>IF(COUNT(FIND({1,2,3,4,5,6,7,8,9,0},S21))&gt;0,"","仅证书")</f>
        <v/>
      </c>
    </row>
    <row r="22" spans="1:20">
      <c r="A22" s="24">
        <v>17</v>
      </c>
      <c r="B22" s="24" t="s">
        <v>69</v>
      </c>
      <c r="C22" s="25" t="s">
        <v>70</v>
      </c>
      <c r="D22" s="24" t="s">
        <v>40</v>
      </c>
      <c r="E22" s="26" t="s">
        <v>71</v>
      </c>
      <c r="F22" s="29">
        <v>45505</v>
      </c>
      <c r="G22" s="28" t="str">
        <f>VLOOKUP(E22,表1.全国普通高校大学生竞赛排行榜!$B$3:$C$121,2,0)</f>
        <v>二类</v>
      </c>
      <c r="H22" s="24" t="s">
        <v>25</v>
      </c>
      <c r="I22" s="24" t="s">
        <v>26</v>
      </c>
      <c r="J22" s="24" t="s">
        <v>27</v>
      </c>
      <c r="K22" s="24" t="str">
        <f t="shared" si="5"/>
        <v>（含特）</v>
      </c>
      <c r="L22" s="24" t="str">
        <f t="shared" si="6"/>
        <v>二类国家级一等奖（含特）</v>
      </c>
      <c r="M22" s="28">
        <f>VLOOKUP(L22,表2.获奖金额及对应奖项!A:D,4,0)</f>
        <v>2000</v>
      </c>
      <c r="N22" s="24" t="s">
        <v>28</v>
      </c>
      <c r="O22" s="30">
        <v>0.5</v>
      </c>
      <c r="P22" s="28">
        <f t="shared" si="7"/>
        <v>1000</v>
      </c>
      <c r="Q22" s="24" t="s">
        <v>29</v>
      </c>
      <c r="R22" s="32">
        <f t="shared" si="8"/>
        <v>1</v>
      </c>
      <c r="S22" s="28">
        <f t="shared" si="9"/>
        <v>1000</v>
      </c>
      <c r="T22" s="28" t="str">
        <f>IF(COUNT(FIND({1,2,3,4,5,6,7,8,9,0},S22))&gt;0,"","仅证书")</f>
        <v/>
      </c>
    </row>
    <row r="23" spans="1:20">
      <c r="A23" s="24">
        <v>18</v>
      </c>
      <c r="B23" s="24" t="s">
        <v>72</v>
      </c>
      <c r="C23" s="25" t="s">
        <v>73</v>
      </c>
      <c r="D23" s="24" t="s">
        <v>40</v>
      </c>
      <c r="E23" s="26" t="s">
        <v>24</v>
      </c>
      <c r="F23" s="29">
        <v>45261</v>
      </c>
      <c r="G23" s="28" t="str">
        <f>VLOOKUP(E23,表1.全国普通高校大学生竞赛排行榜!$B$3:$C$121,2,0)</f>
        <v>一类</v>
      </c>
      <c r="H23" s="24" t="s">
        <v>25</v>
      </c>
      <c r="I23" s="24" t="s">
        <v>45</v>
      </c>
      <c r="J23" s="24" t="s">
        <v>32</v>
      </c>
      <c r="K23" s="24" t="str">
        <f t="shared" si="5"/>
        <v>（不含特）</v>
      </c>
      <c r="L23" s="24" t="str">
        <f t="shared" si="6"/>
        <v>一类国家级二等奖（不含特）</v>
      </c>
      <c r="M23" s="28">
        <f>VLOOKUP(L23,表2.获奖金额及对应奖项!A:D,4,0)</f>
        <v>3000</v>
      </c>
      <c r="N23" s="24" t="s">
        <v>28</v>
      </c>
      <c r="O23" s="30">
        <v>1</v>
      </c>
      <c r="P23" s="28">
        <f t="shared" si="7"/>
        <v>3000</v>
      </c>
      <c r="Q23" s="24" t="s">
        <v>29</v>
      </c>
      <c r="R23" s="32">
        <f t="shared" si="8"/>
        <v>1</v>
      </c>
      <c r="S23" s="28">
        <f t="shared" si="9"/>
        <v>3000</v>
      </c>
      <c r="T23" s="28" t="str">
        <f>IF(COUNT(FIND({1,2,3,4,5,6,7,8,9,0},S23))&gt;0,"","仅证书")</f>
        <v/>
      </c>
    </row>
    <row r="24" ht="28.5" spans="1:20">
      <c r="A24" s="24">
        <v>19</v>
      </c>
      <c r="B24" s="24" t="s">
        <v>72</v>
      </c>
      <c r="C24" s="25" t="s">
        <v>73</v>
      </c>
      <c r="D24" s="24" t="s">
        <v>40</v>
      </c>
      <c r="E24" s="26" t="s">
        <v>68</v>
      </c>
      <c r="F24" s="29">
        <v>45413</v>
      </c>
      <c r="G24" s="28" t="str">
        <f>VLOOKUP(E24,表1.全国普通高校大学生竞赛排行榜!$B$3:$C$121,2,0)</f>
        <v>二类</v>
      </c>
      <c r="H24" s="24" t="s">
        <v>25</v>
      </c>
      <c r="I24" s="24" t="s">
        <v>41</v>
      </c>
      <c r="J24" s="24" t="s">
        <v>27</v>
      </c>
      <c r="K24" s="24" t="str">
        <f t="shared" si="5"/>
        <v>（含特）</v>
      </c>
      <c r="L24" s="24" t="str">
        <f t="shared" si="6"/>
        <v>二类国家级三等奖（含特）</v>
      </c>
      <c r="M24" s="28">
        <f>VLOOKUP(L24,表2.获奖金额及对应奖项!A:D,4,0)</f>
        <v>1000</v>
      </c>
      <c r="N24" s="24" t="s">
        <v>28</v>
      </c>
      <c r="O24" s="30">
        <v>0.5</v>
      </c>
      <c r="P24" s="28">
        <f t="shared" si="7"/>
        <v>500</v>
      </c>
      <c r="Q24" s="24" t="s">
        <v>34</v>
      </c>
      <c r="R24" s="32">
        <f t="shared" si="8"/>
        <v>0.5</v>
      </c>
      <c r="S24" s="28">
        <f t="shared" si="9"/>
        <v>250</v>
      </c>
      <c r="T24" s="28" t="str">
        <f>IF(COUNT(FIND({1,2,3,4,5,6,7,8,9,0},S24))&gt;0,"","仅证书")</f>
        <v/>
      </c>
    </row>
    <row r="25" spans="1:20">
      <c r="A25" s="24">
        <v>20</v>
      </c>
      <c r="B25" s="24" t="s">
        <v>74</v>
      </c>
      <c r="C25" s="25" t="s">
        <v>75</v>
      </c>
      <c r="D25" s="24" t="s">
        <v>40</v>
      </c>
      <c r="E25" s="26" t="s">
        <v>71</v>
      </c>
      <c r="F25" s="29">
        <v>45474</v>
      </c>
      <c r="G25" s="28" t="str">
        <f>VLOOKUP(E25,表1.全国普通高校大学生竞赛排行榜!$B$3:$C$121,2,0)</f>
        <v>二类</v>
      </c>
      <c r="H25" s="24" t="s">
        <v>31</v>
      </c>
      <c r="I25" s="24" t="s">
        <v>37</v>
      </c>
      <c r="J25" s="24" t="s">
        <v>27</v>
      </c>
      <c r="K25" s="24" t="str">
        <f t="shared" si="5"/>
        <v>（含特）</v>
      </c>
      <c r="L25" s="24" t="str">
        <f t="shared" si="6"/>
        <v>二类省部级特等奖（含特）</v>
      </c>
      <c r="M25" s="28">
        <f>VLOOKUP(L25,表2.获奖金额及对应奖项!A:D,4,0)</f>
        <v>800</v>
      </c>
      <c r="N25" s="24" t="s">
        <v>28</v>
      </c>
      <c r="O25" s="30">
        <v>0.3</v>
      </c>
      <c r="P25" s="28">
        <f t="shared" si="7"/>
        <v>240</v>
      </c>
      <c r="Q25" s="24" t="s">
        <v>29</v>
      </c>
      <c r="R25" s="32">
        <f t="shared" si="8"/>
        <v>1</v>
      </c>
      <c r="S25" s="28">
        <f t="shared" si="9"/>
        <v>240</v>
      </c>
      <c r="T25" s="28" t="str">
        <f>IF(COUNT(FIND({1,2,3,4,5,6,7,8,9,0},S25))&gt;0,"","仅证书")</f>
        <v/>
      </c>
    </row>
    <row r="26" spans="1:20">
      <c r="A26" s="24">
        <v>21</v>
      </c>
      <c r="B26" s="24" t="s">
        <v>74</v>
      </c>
      <c r="C26" s="25" t="s">
        <v>75</v>
      </c>
      <c r="D26" s="24" t="s">
        <v>40</v>
      </c>
      <c r="E26" s="26" t="s">
        <v>71</v>
      </c>
      <c r="F26" s="29">
        <v>45474</v>
      </c>
      <c r="G26" s="28" t="str">
        <f>VLOOKUP(E26,表1.全国普通高校大学生竞赛排行榜!$B$3:$C$121,2,0)</f>
        <v>二类</v>
      </c>
      <c r="H26" s="24" t="s">
        <v>31</v>
      </c>
      <c r="I26" s="24" t="s">
        <v>26</v>
      </c>
      <c r="J26" s="24" t="s">
        <v>27</v>
      </c>
      <c r="K26" s="24" t="str">
        <f t="shared" si="5"/>
        <v>（含特）</v>
      </c>
      <c r="L26" s="24" t="str">
        <f t="shared" si="6"/>
        <v>二类省部级一等奖（含特）</v>
      </c>
      <c r="M26" s="28">
        <f>VLOOKUP(L26,表2.获奖金额及对应奖项!A:D,4,0)</f>
        <v>600</v>
      </c>
      <c r="N26" s="24" t="s">
        <v>28</v>
      </c>
      <c r="O26" s="30">
        <v>0.3</v>
      </c>
      <c r="P26" s="28">
        <f t="shared" si="7"/>
        <v>180</v>
      </c>
      <c r="Q26" s="24" t="s">
        <v>34</v>
      </c>
      <c r="R26" s="32">
        <f t="shared" si="8"/>
        <v>0.5</v>
      </c>
      <c r="S26" s="28">
        <f t="shared" si="9"/>
        <v>90</v>
      </c>
      <c r="T26" s="28" t="str">
        <f>IF(COUNT(FIND({1,2,3,4,5,6,7,8,9,0},S26))&gt;0,"","仅证书")</f>
        <v/>
      </c>
    </row>
    <row r="27" spans="1:20">
      <c r="A27" s="24">
        <v>22</v>
      </c>
      <c r="B27" s="24" t="s">
        <v>76</v>
      </c>
      <c r="C27" s="25" t="s">
        <v>77</v>
      </c>
      <c r="D27" s="24" t="s">
        <v>40</v>
      </c>
      <c r="E27" s="26" t="s">
        <v>78</v>
      </c>
      <c r="F27" s="29">
        <v>45474</v>
      </c>
      <c r="G27" s="28" t="str">
        <f>VLOOKUP(E27,表1.全国普通高校大学生竞赛排行榜!$B$3:$C$121,2,0)</f>
        <v>二类</v>
      </c>
      <c r="H27" s="24" t="s">
        <v>25</v>
      </c>
      <c r="I27" s="24" t="s">
        <v>41</v>
      </c>
      <c r="J27" s="24" t="s">
        <v>32</v>
      </c>
      <c r="K27" s="24" t="str">
        <f t="shared" si="5"/>
        <v>（不含特）</v>
      </c>
      <c r="L27" s="24" t="str">
        <f t="shared" si="6"/>
        <v>二类国家级三等奖（不含特）</v>
      </c>
      <c r="M27" s="28">
        <f>VLOOKUP(L27,表2.获奖金额及对应奖项!A:D,4,0)</f>
        <v>1500</v>
      </c>
      <c r="N27" s="24" t="s">
        <v>33</v>
      </c>
      <c r="O27" s="30">
        <v>1</v>
      </c>
      <c r="P27" s="28">
        <f t="shared" si="7"/>
        <v>1500</v>
      </c>
      <c r="Q27" s="24" t="s">
        <v>29</v>
      </c>
      <c r="R27" s="32">
        <f t="shared" si="8"/>
        <v>1</v>
      </c>
      <c r="S27" s="28">
        <f t="shared" si="9"/>
        <v>1500</v>
      </c>
      <c r="T27" s="28" t="str">
        <f>IF(COUNT(FIND({1,2,3,4,5,6,7,8,9,0},S27))&gt;0,"","仅证书")</f>
        <v/>
      </c>
    </row>
    <row r="28" spans="1:20">
      <c r="A28" s="24">
        <v>23</v>
      </c>
      <c r="B28" s="24" t="s">
        <v>76</v>
      </c>
      <c r="C28" s="25" t="s">
        <v>77</v>
      </c>
      <c r="D28" s="24" t="s">
        <v>40</v>
      </c>
      <c r="E28" s="26" t="s">
        <v>78</v>
      </c>
      <c r="F28" s="29">
        <v>45474</v>
      </c>
      <c r="G28" s="28" t="str">
        <f>VLOOKUP(E28,表1.全国普通高校大学生竞赛排行榜!$B$3:$C$121,2,0)</f>
        <v>二类</v>
      </c>
      <c r="H28" s="24" t="s">
        <v>25</v>
      </c>
      <c r="I28" s="24" t="s">
        <v>41</v>
      </c>
      <c r="J28" s="24" t="s">
        <v>32</v>
      </c>
      <c r="K28" s="24" t="str">
        <f t="shared" si="5"/>
        <v>（不含特）</v>
      </c>
      <c r="L28" s="24" t="str">
        <f t="shared" si="6"/>
        <v>二类国家级三等奖（不含特）</v>
      </c>
      <c r="M28" s="28">
        <f>VLOOKUP(L28,表2.获奖金额及对应奖项!A:D,4,0)</f>
        <v>1500</v>
      </c>
      <c r="N28" s="24" t="s">
        <v>33</v>
      </c>
      <c r="O28" s="30">
        <v>1</v>
      </c>
      <c r="P28" s="28">
        <f t="shared" si="7"/>
        <v>1500</v>
      </c>
      <c r="Q28" s="24" t="s">
        <v>34</v>
      </c>
      <c r="R28" s="32">
        <f t="shared" si="8"/>
        <v>0.5</v>
      </c>
      <c r="S28" s="28">
        <f t="shared" si="9"/>
        <v>750</v>
      </c>
      <c r="T28" s="28" t="str">
        <f>IF(COUNT(FIND({1,2,3,4,5,6,7,8,9,0},S28))&gt;0,"","仅证书")</f>
        <v/>
      </c>
    </row>
    <row r="29" ht="28.5" spans="1:20">
      <c r="A29" s="24">
        <v>24</v>
      </c>
      <c r="B29" s="24" t="s">
        <v>79</v>
      </c>
      <c r="C29" s="25" t="s">
        <v>80</v>
      </c>
      <c r="D29" s="24" t="s">
        <v>40</v>
      </c>
      <c r="E29" s="26" t="s">
        <v>42</v>
      </c>
      <c r="F29" s="29">
        <v>45505</v>
      </c>
      <c r="G29" s="28" t="str">
        <f>VLOOKUP(E29,表1.全国普通高校大学生竞赛排行榜!$B$3:$C$121,2,0)</f>
        <v>二类</v>
      </c>
      <c r="H29" s="24" t="s">
        <v>25</v>
      </c>
      <c r="I29" s="24" t="s">
        <v>41</v>
      </c>
      <c r="J29" s="24" t="s">
        <v>27</v>
      </c>
      <c r="K29" s="24" t="str">
        <f t="shared" si="5"/>
        <v>（含特）</v>
      </c>
      <c r="L29" s="24" t="str">
        <f t="shared" si="6"/>
        <v>二类国家级三等奖（含特）</v>
      </c>
      <c r="M29" s="28">
        <f>VLOOKUP(L29,表2.获奖金额及对应奖项!A:D,4,0)</f>
        <v>1000</v>
      </c>
      <c r="N29" s="24" t="s">
        <v>28</v>
      </c>
      <c r="O29" s="30">
        <v>0.5</v>
      </c>
      <c r="P29" s="28">
        <f t="shared" si="7"/>
        <v>500</v>
      </c>
      <c r="Q29" s="24" t="s">
        <v>34</v>
      </c>
      <c r="R29" s="32">
        <f t="shared" si="8"/>
        <v>0.5</v>
      </c>
      <c r="S29" s="28">
        <f t="shared" si="9"/>
        <v>250</v>
      </c>
      <c r="T29" s="28" t="str">
        <f>IF(COUNT(FIND({1,2,3,4,5,6,7,8,9,0},S29))&gt;0,"","仅证书")</f>
        <v/>
      </c>
    </row>
    <row r="30" ht="85.5" spans="1:20">
      <c r="A30" s="24">
        <v>25</v>
      </c>
      <c r="B30" s="24" t="s">
        <v>79</v>
      </c>
      <c r="C30" s="25" t="s">
        <v>80</v>
      </c>
      <c r="D30" s="24" t="s">
        <v>40</v>
      </c>
      <c r="E30" s="26" t="s">
        <v>65</v>
      </c>
      <c r="F30" s="29">
        <v>45505</v>
      </c>
      <c r="G30" s="28" t="str">
        <f>VLOOKUP(E30,表1.全国普通高校大学生竞赛排行榜!$B$3:$C$121,2,0)</f>
        <v>二类</v>
      </c>
      <c r="H30" s="24" t="s">
        <v>25</v>
      </c>
      <c r="I30" s="24" t="s">
        <v>41</v>
      </c>
      <c r="J30" s="24" t="s">
        <v>32</v>
      </c>
      <c r="K30" s="24" t="str">
        <f t="shared" si="5"/>
        <v>（不含特）</v>
      </c>
      <c r="L30" s="24" t="str">
        <f t="shared" si="6"/>
        <v>二类国家级三等奖（不含特）</v>
      </c>
      <c r="M30" s="28">
        <f>VLOOKUP(L30,表2.获奖金额及对应奖项!A:D,4,0)</f>
        <v>1500</v>
      </c>
      <c r="N30" s="24" t="s">
        <v>28</v>
      </c>
      <c r="O30" s="30">
        <v>0.5</v>
      </c>
      <c r="P30" s="28">
        <f t="shared" si="7"/>
        <v>750</v>
      </c>
      <c r="Q30" s="24" t="s">
        <v>29</v>
      </c>
      <c r="R30" s="32">
        <f t="shared" si="8"/>
        <v>1</v>
      </c>
      <c r="S30" s="28">
        <f t="shared" si="9"/>
        <v>750</v>
      </c>
      <c r="T30" s="28" t="str">
        <f>IF(COUNT(FIND({1,2,3,4,5,6,7,8,9,0},S30))&gt;0,"","仅证书")</f>
        <v/>
      </c>
    </row>
    <row r="31" ht="85.5" spans="1:20">
      <c r="A31" s="24">
        <v>26</v>
      </c>
      <c r="B31" s="24" t="s">
        <v>81</v>
      </c>
      <c r="C31" s="25" t="s">
        <v>82</v>
      </c>
      <c r="D31" s="24" t="s">
        <v>40</v>
      </c>
      <c r="E31" s="26" t="s">
        <v>65</v>
      </c>
      <c r="F31" s="29">
        <v>45505</v>
      </c>
      <c r="G31" s="28" t="str">
        <f>VLOOKUP(E31,表1.全国普通高校大学生竞赛排行榜!$B$3:$C$121,2,0)</f>
        <v>二类</v>
      </c>
      <c r="H31" s="24" t="s">
        <v>25</v>
      </c>
      <c r="I31" s="24" t="s">
        <v>26</v>
      </c>
      <c r="J31" s="24" t="s">
        <v>32</v>
      </c>
      <c r="K31" s="24" t="str">
        <f t="shared" si="5"/>
        <v>（不含特）</v>
      </c>
      <c r="L31" s="24" t="str">
        <f t="shared" si="6"/>
        <v>二类国家级一等奖（不含特）</v>
      </c>
      <c r="M31" s="28">
        <f>VLOOKUP(L31,表2.获奖金额及对应奖项!A:D,4,0)</f>
        <v>3000</v>
      </c>
      <c r="N31" s="24" t="s">
        <v>28</v>
      </c>
      <c r="O31" s="30">
        <v>1</v>
      </c>
      <c r="P31" s="28">
        <f t="shared" si="7"/>
        <v>3000</v>
      </c>
      <c r="Q31" s="24" t="s">
        <v>29</v>
      </c>
      <c r="R31" s="32">
        <f t="shared" si="8"/>
        <v>1</v>
      </c>
      <c r="S31" s="28">
        <f t="shared" si="9"/>
        <v>3000</v>
      </c>
      <c r="T31" s="28" t="str">
        <f>IF(COUNT(FIND({1,2,3,4,5,6,7,8,9,0},S31))&gt;0,"","仅证书")</f>
        <v/>
      </c>
    </row>
    <row r="32" ht="28.5" spans="1:20">
      <c r="A32" s="24">
        <v>27</v>
      </c>
      <c r="B32" s="24" t="s">
        <v>81</v>
      </c>
      <c r="C32" s="25" t="s">
        <v>82</v>
      </c>
      <c r="D32" s="24" t="s">
        <v>40</v>
      </c>
      <c r="E32" s="26" t="s">
        <v>68</v>
      </c>
      <c r="F32" s="29">
        <v>45413</v>
      </c>
      <c r="G32" s="28" t="str">
        <f>VLOOKUP(E32,表1.全国普通高校大学生竞赛排行榜!$B$3:$C$121,2,0)</f>
        <v>二类</v>
      </c>
      <c r="H32" s="24" t="s">
        <v>25</v>
      </c>
      <c r="I32" s="24" t="s">
        <v>26</v>
      </c>
      <c r="J32" s="24" t="s">
        <v>27</v>
      </c>
      <c r="K32" s="24" t="str">
        <f t="shared" si="5"/>
        <v>（含特）</v>
      </c>
      <c r="L32" s="24" t="str">
        <f t="shared" si="6"/>
        <v>二类国家级一等奖（含特）</v>
      </c>
      <c r="M32" s="28">
        <f>VLOOKUP(L32,表2.获奖金额及对应奖项!A:D,4,0)</f>
        <v>2000</v>
      </c>
      <c r="N32" s="24" t="s">
        <v>28</v>
      </c>
      <c r="O32" s="30">
        <v>1</v>
      </c>
      <c r="P32" s="28">
        <f t="shared" si="7"/>
        <v>2000</v>
      </c>
      <c r="Q32" s="24" t="s">
        <v>34</v>
      </c>
      <c r="R32" s="32">
        <f t="shared" si="8"/>
        <v>0.5</v>
      </c>
      <c r="S32" s="28">
        <f t="shared" si="9"/>
        <v>1000</v>
      </c>
      <c r="T32" s="28" t="str">
        <f>IF(COUNT(FIND({1,2,3,4,5,6,7,8,9,0},S32))&gt;0,"","仅证书")</f>
        <v/>
      </c>
    </row>
    <row r="33" spans="1:20">
      <c r="A33" s="24">
        <v>28</v>
      </c>
      <c r="B33" s="24" t="s">
        <v>83</v>
      </c>
      <c r="C33" s="25" t="s">
        <v>84</v>
      </c>
      <c r="D33" s="24" t="s">
        <v>40</v>
      </c>
      <c r="E33" s="26" t="s">
        <v>30</v>
      </c>
      <c r="F33" s="29">
        <v>45505</v>
      </c>
      <c r="G33" s="28" t="str">
        <f>VLOOKUP(E33,表1.全国普通高校大学生竞赛排行榜!$B$3:$C$121,2,0)</f>
        <v>二类</v>
      </c>
      <c r="H33" s="24" t="s">
        <v>25</v>
      </c>
      <c r="I33" s="24" t="s">
        <v>26</v>
      </c>
      <c r="J33" s="24" t="s">
        <v>32</v>
      </c>
      <c r="K33" s="24" t="str">
        <f t="shared" si="5"/>
        <v>（不含特）</v>
      </c>
      <c r="L33" s="24" t="str">
        <f t="shared" si="6"/>
        <v>二类国家级一等奖（不含特）</v>
      </c>
      <c r="M33" s="28">
        <f>VLOOKUP(L33,表2.获奖金额及对应奖项!A:D,4,0)</f>
        <v>3000</v>
      </c>
      <c r="N33" s="24" t="s">
        <v>28</v>
      </c>
      <c r="O33" s="30">
        <v>1</v>
      </c>
      <c r="P33" s="28">
        <f t="shared" si="7"/>
        <v>3000</v>
      </c>
      <c r="Q33" s="24" t="s">
        <v>29</v>
      </c>
      <c r="R33" s="32">
        <f t="shared" si="8"/>
        <v>1</v>
      </c>
      <c r="S33" s="28">
        <f t="shared" si="9"/>
        <v>3000</v>
      </c>
      <c r="T33" s="28" t="str">
        <f>IF(COUNT(FIND({1,2,3,4,5,6,7,8,9,0},S33))&gt;0,"","仅证书")</f>
        <v/>
      </c>
    </row>
    <row r="34" spans="1:20">
      <c r="A34" s="24">
        <v>29</v>
      </c>
      <c r="B34" s="24" t="s">
        <v>83</v>
      </c>
      <c r="C34" s="25" t="s">
        <v>84</v>
      </c>
      <c r="D34" s="24" t="s">
        <v>40</v>
      </c>
      <c r="E34" s="26" t="s">
        <v>85</v>
      </c>
      <c r="F34" s="29">
        <v>45505</v>
      </c>
      <c r="G34" s="28" t="str">
        <f>VLOOKUP(E34,表1.全国普通高校大学生竞赛排行榜!$B$3:$C$121,2,0)</f>
        <v>二类</v>
      </c>
      <c r="H34" s="24" t="s">
        <v>25</v>
      </c>
      <c r="I34" s="24" t="s">
        <v>41</v>
      </c>
      <c r="J34" s="24" t="s">
        <v>32</v>
      </c>
      <c r="K34" s="24" t="str">
        <f t="shared" si="5"/>
        <v>（不含特）</v>
      </c>
      <c r="L34" s="24" t="str">
        <f t="shared" si="6"/>
        <v>二类国家级三等奖（不含特）</v>
      </c>
      <c r="M34" s="28">
        <f>VLOOKUP(L34,表2.获奖金额及对应奖项!A:D,4,0)</f>
        <v>1500</v>
      </c>
      <c r="N34" s="24" t="s">
        <v>28</v>
      </c>
      <c r="O34" s="30">
        <v>1</v>
      </c>
      <c r="P34" s="28">
        <f t="shared" si="7"/>
        <v>1500</v>
      </c>
      <c r="Q34" s="24" t="s">
        <v>34</v>
      </c>
      <c r="R34" s="32">
        <f t="shared" si="8"/>
        <v>0.5</v>
      </c>
      <c r="S34" s="28">
        <f t="shared" si="9"/>
        <v>750</v>
      </c>
      <c r="T34" s="28" t="str">
        <f>IF(COUNT(FIND({1,2,3,4,5,6,7,8,9,0},S34))&gt;0,"","仅证书")</f>
        <v/>
      </c>
    </row>
    <row r="35" ht="28.5" spans="1:20">
      <c r="A35" s="24">
        <v>30</v>
      </c>
      <c r="B35" s="24" t="s">
        <v>86</v>
      </c>
      <c r="C35" s="25" t="s">
        <v>87</v>
      </c>
      <c r="D35" s="24" t="s">
        <v>40</v>
      </c>
      <c r="E35" s="26" t="s">
        <v>88</v>
      </c>
      <c r="F35" s="29">
        <v>45504</v>
      </c>
      <c r="G35" s="28" t="str">
        <f>VLOOKUP(E35,表1.全国普通高校大学生竞赛排行榜!$B$3:$C$121,2,0)</f>
        <v>二类</v>
      </c>
      <c r="H35" s="24" t="s">
        <v>25</v>
      </c>
      <c r="I35" s="24" t="s">
        <v>41</v>
      </c>
      <c r="J35" s="24" t="s">
        <v>32</v>
      </c>
      <c r="K35" s="24" t="str">
        <f t="shared" si="5"/>
        <v>（不含特）</v>
      </c>
      <c r="L35" s="24" t="str">
        <f t="shared" si="6"/>
        <v>二类国家级三等奖（不含特）</v>
      </c>
      <c r="M35" s="28">
        <f>VLOOKUP(L35,表2.获奖金额及对应奖项!A:D,4,0)</f>
        <v>1500</v>
      </c>
      <c r="N35" s="24" t="s">
        <v>28</v>
      </c>
      <c r="O35" s="30">
        <v>1</v>
      </c>
      <c r="P35" s="28">
        <f t="shared" si="7"/>
        <v>1500</v>
      </c>
      <c r="Q35" s="24" t="s">
        <v>29</v>
      </c>
      <c r="R35" s="32">
        <f t="shared" si="8"/>
        <v>1</v>
      </c>
      <c r="S35" s="28">
        <f t="shared" si="9"/>
        <v>1500</v>
      </c>
      <c r="T35" s="28" t="str">
        <f>IF(COUNT(FIND({1,2,3,4,5,6,7,8,9,0},S35))&gt;0,"","仅证书")</f>
        <v/>
      </c>
    </row>
    <row r="36" ht="28.5" spans="1:20">
      <c r="A36" s="24">
        <v>31</v>
      </c>
      <c r="B36" s="24" t="s">
        <v>86</v>
      </c>
      <c r="C36" s="25" t="s">
        <v>87</v>
      </c>
      <c r="D36" s="24" t="s">
        <v>40</v>
      </c>
      <c r="E36" s="26" t="s">
        <v>88</v>
      </c>
      <c r="F36" s="29">
        <v>45504</v>
      </c>
      <c r="G36" s="28" t="str">
        <f>VLOOKUP(E36,表1.全国普通高校大学生竞赛排行榜!$B$3:$C$121,2,0)</f>
        <v>二类</v>
      </c>
      <c r="H36" s="24" t="s">
        <v>25</v>
      </c>
      <c r="I36" s="24" t="s">
        <v>41</v>
      </c>
      <c r="J36" s="24" t="s">
        <v>32</v>
      </c>
      <c r="K36" s="24" t="str">
        <f t="shared" si="5"/>
        <v>（不含特）</v>
      </c>
      <c r="L36" s="24" t="str">
        <f t="shared" si="6"/>
        <v>二类国家级三等奖（不含特）</v>
      </c>
      <c r="M36" s="28">
        <f>VLOOKUP(L36,表2.获奖金额及对应奖项!A:D,4,0)</f>
        <v>1500</v>
      </c>
      <c r="N36" s="24" t="s">
        <v>28</v>
      </c>
      <c r="O36" s="30">
        <v>1</v>
      </c>
      <c r="P36" s="28">
        <f t="shared" si="7"/>
        <v>1500</v>
      </c>
      <c r="Q36" s="24" t="s">
        <v>34</v>
      </c>
      <c r="R36" s="32">
        <f t="shared" si="8"/>
        <v>0.5</v>
      </c>
      <c r="S36" s="28">
        <f t="shared" si="9"/>
        <v>750</v>
      </c>
      <c r="T36" s="28" t="str">
        <f>IF(COUNT(FIND({1,2,3,4,5,6,7,8,9,0},S36))&gt;0,"","仅证书")</f>
        <v/>
      </c>
    </row>
    <row r="37" ht="28.5" spans="1:20">
      <c r="A37" s="24">
        <v>32</v>
      </c>
      <c r="B37" s="24" t="s">
        <v>89</v>
      </c>
      <c r="C37" s="25" t="s">
        <v>90</v>
      </c>
      <c r="D37" s="24" t="s">
        <v>40</v>
      </c>
      <c r="E37" s="26" t="s">
        <v>91</v>
      </c>
      <c r="F37" s="29">
        <v>45474</v>
      </c>
      <c r="G37" s="28" t="str">
        <f>VLOOKUP(E37,表1.全国普通高校大学生竞赛排行榜!$B$3:$C$121,2,0)</f>
        <v>二类</v>
      </c>
      <c r="H37" s="24" t="s">
        <v>25</v>
      </c>
      <c r="I37" s="24" t="s">
        <v>26</v>
      </c>
      <c r="J37" s="24" t="s">
        <v>32</v>
      </c>
      <c r="K37" s="24" t="str">
        <f t="shared" si="5"/>
        <v>（不含特）</v>
      </c>
      <c r="L37" s="24" t="str">
        <f t="shared" si="6"/>
        <v>二类国家级一等奖（不含特）</v>
      </c>
      <c r="M37" s="28">
        <f>VLOOKUP(L37,表2.获奖金额及对应奖项!A:D,4,0)</f>
        <v>3000</v>
      </c>
      <c r="N37" s="24" t="s">
        <v>33</v>
      </c>
      <c r="O37" s="30">
        <v>1</v>
      </c>
      <c r="P37" s="28">
        <f t="shared" si="7"/>
        <v>3000</v>
      </c>
      <c r="Q37" s="24" t="s">
        <v>29</v>
      </c>
      <c r="R37" s="32">
        <f t="shared" si="8"/>
        <v>1</v>
      </c>
      <c r="S37" s="28">
        <f t="shared" si="9"/>
        <v>3000</v>
      </c>
      <c r="T37" s="28" t="str">
        <f>IF(COUNT(FIND({1,2,3,4,5,6,7,8,9,0},S37))&gt;0,"","仅证书")</f>
        <v/>
      </c>
    </row>
    <row r="38" spans="1:20">
      <c r="A38" s="24">
        <v>33</v>
      </c>
      <c r="B38" s="24" t="s">
        <v>92</v>
      </c>
      <c r="C38" s="25" t="s">
        <v>93</v>
      </c>
      <c r="D38" s="24" t="s">
        <v>40</v>
      </c>
      <c r="E38" s="26" t="s">
        <v>36</v>
      </c>
      <c r="F38" s="29">
        <v>45200</v>
      </c>
      <c r="G38" s="28" t="str">
        <f>VLOOKUP(E38,表1.全国普通高校大学生竞赛排行榜!$B$3:$C$121,2,0)</f>
        <v>其他</v>
      </c>
      <c r="H38" s="24" t="s">
        <v>31</v>
      </c>
      <c r="I38" s="24" t="s">
        <v>41</v>
      </c>
      <c r="J38" s="24" t="s">
        <v>27</v>
      </c>
      <c r="K38" s="24" t="str">
        <f t="shared" si="5"/>
        <v>（含特）</v>
      </c>
      <c r="L38" s="24" t="str">
        <f t="shared" si="6"/>
        <v>其他省部级三等奖（含特）</v>
      </c>
      <c r="M38" s="28" t="e">
        <f>VLOOKUP(L38,表2.获奖金额及对应奖项!A:D,4,0)</f>
        <v>#N/A</v>
      </c>
      <c r="N38" s="24" t="s">
        <v>33</v>
      </c>
      <c r="O38" s="30">
        <v>1</v>
      </c>
      <c r="P38" s="28" t="e">
        <f t="shared" si="7"/>
        <v>#N/A</v>
      </c>
      <c r="Q38" s="24" t="s">
        <v>29</v>
      </c>
      <c r="R38" s="32">
        <f t="shared" si="8"/>
        <v>1</v>
      </c>
      <c r="S38" s="28" t="e">
        <f t="shared" si="9"/>
        <v>#N/A</v>
      </c>
      <c r="T38" s="28" t="str">
        <f>IF(COUNT(FIND({1,2,3,4,5,6,7,8,9,0},S38))&gt;0,"","仅证书")</f>
        <v>仅证书</v>
      </c>
    </row>
    <row r="39" spans="1:20">
      <c r="A39" s="24">
        <v>34</v>
      </c>
      <c r="B39" s="24" t="s">
        <v>94</v>
      </c>
      <c r="C39" s="25" t="s">
        <v>95</v>
      </c>
      <c r="D39" s="24" t="s">
        <v>40</v>
      </c>
      <c r="E39" s="26" t="s">
        <v>24</v>
      </c>
      <c r="F39" s="29">
        <v>45261</v>
      </c>
      <c r="G39" s="28" t="str">
        <f>VLOOKUP(E39,表1.全国普通高校大学生竞赛排行榜!$B$3:$C$121,2,0)</f>
        <v>一类</v>
      </c>
      <c r="H39" s="24" t="s">
        <v>25</v>
      </c>
      <c r="I39" s="24" t="s">
        <v>41</v>
      </c>
      <c r="J39" s="24" t="s">
        <v>32</v>
      </c>
      <c r="K39" s="24" t="str">
        <f t="shared" si="5"/>
        <v>（不含特）</v>
      </c>
      <c r="L39" s="24" t="str">
        <f t="shared" si="6"/>
        <v>一类国家级三等奖（不含特）</v>
      </c>
      <c r="M39" s="28">
        <f>VLOOKUP(L39,表2.获奖金额及对应奖项!A:D,4,0)</f>
        <v>2000</v>
      </c>
      <c r="N39" s="24" t="s">
        <v>28</v>
      </c>
      <c r="O39" s="30">
        <v>1</v>
      </c>
      <c r="P39" s="28">
        <f t="shared" si="7"/>
        <v>2000</v>
      </c>
      <c r="Q39" s="24" t="s">
        <v>29</v>
      </c>
      <c r="R39" s="32">
        <f t="shared" si="8"/>
        <v>1</v>
      </c>
      <c r="S39" s="28">
        <f t="shared" si="9"/>
        <v>2000</v>
      </c>
      <c r="T39" s="28" t="str">
        <f>IF(COUNT(FIND({1,2,3,4,5,6,7,8,9,0},S39))&gt;0,"","仅证书")</f>
        <v/>
      </c>
    </row>
    <row r="40" ht="28.5" spans="1:20">
      <c r="A40" s="24">
        <v>35</v>
      </c>
      <c r="B40" s="24" t="s">
        <v>94</v>
      </c>
      <c r="C40" s="25" t="s">
        <v>95</v>
      </c>
      <c r="D40" s="24" t="s">
        <v>40</v>
      </c>
      <c r="E40" s="26" t="s">
        <v>42</v>
      </c>
      <c r="F40" s="29">
        <v>45505</v>
      </c>
      <c r="G40" s="28" t="str">
        <f>VLOOKUP(E40,表1.全国普通高校大学生竞赛排行榜!$B$3:$C$121,2,0)</f>
        <v>二类</v>
      </c>
      <c r="H40" s="24" t="s">
        <v>25</v>
      </c>
      <c r="I40" s="24" t="s">
        <v>41</v>
      </c>
      <c r="J40" s="24" t="s">
        <v>27</v>
      </c>
      <c r="K40" s="24" t="str">
        <f t="shared" si="5"/>
        <v>（含特）</v>
      </c>
      <c r="L40" s="24" t="str">
        <f t="shared" si="6"/>
        <v>二类国家级三等奖（含特）</v>
      </c>
      <c r="M40" s="28">
        <f>VLOOKUP(L40,表2.获奖金额及对应奖项!A:D,4,0)</f>
        <v>1000</v>
      </c>
      <c r="N40" s="24" t="s">
        <v>28</v>
      </c>
      <c r="O40" s="31">
        <v>0.3333</v>
      </c>
      <c r="P40" s="28">
        <f t="shared" si="7"/>
        <v>333.3</v>
      </c>
      <c r="Q40" s="24" t="s">
        <v>34</v>
      </c>
      <c r="R40" s="32">
        <f t="shared" si="8"/>
        <v>0.5</v>
      </c>
      <c r="S40" s="28">
        <f t="shared" si="9"/>
        <v>166.65</v>
      </c>
      <c r="T40" s="28" t="str">
        <f>IF(COUNT(FIND({1,2,3,4,5,6,7,8,9,0},S40))&gt;0,"","仅证书")</f>
        <v/>
      </c>
    </row>
    <row r="41" spans="1:20">
      <c r="A41" s="24">
        <v>36</v>
      </c>
      <c r="B41" s="24" t="s">
        <v>96</v>
      </c>
      <c r="C41" s="25" t="s">
        <v>97</v>
      </c>
      <c r="D41" s="24" t="s">
        <v>40</v>
      </c>
      <c r="E41" s="26" t="s">
        <v>98</v>
      </c>
      <c r="F41" s="29">
        <v>45413</v>
      </c>
      <c r="G41" s="28" t="str">
        <f>VLOOKUP(E41,表1.全国普通高校大学生竞赛排行榜!$B$3:$C$121,2,0)</f>
        <v>二类</v>
      </c>
      <c r="H41" s="24" t="s">
        <v>25</v>
      </c>
      <c r="I41" s="24" t="s">
        <v>41</v>
      </c>
      <c r="J41" s="24" t="s">
        <v>32</v>
      </c>
      <c r="K41" s="24" t="str">
        <f t="shared" ref="K41:K70" si="10">_xlfn.IFS(J41="是","（含特）",J41="否","（不含特）")</f>
        <v>（不含特）</v>
      </c>
      <c r="L41" s="24" t="str">
        <f t="shared" ref="L41:L70" si="11">G41&amp;H41&amp;I41&amp;K41</f>
        <v>二类国家级三等奖（不含特）</v>
      </c>
      <c r="M41" s="28">
        <f>VLOOKUP(L41,表2.获奖金额及对应奖项!A:D,4,0)</f>
        <v>1500</v>
      </c>
      <c r="N41" s="24" t="s">
        <v>33</v>
      </c>
      <c r="O41" s="30">
        <v>1</v>
      </c>
      <c r="P41" s="28">
        <f t="shared" ref="P41:P70" si="12">M41*O41</f>
        <v>1500</v>
      </c>
      <c r="Q41" s="24" t="s">
        <v>29</v>
      </c>
      <c r="R41" s="32">
        <f t="shared" ref="R41:R70" si="13">_xlfn.IFS(Q41="第一项",100%,Q41="第二项",50%)</f>
        <v>1</v>
      </c>
      <c r="S41" s="28">
        <f t="shared" ref="S41:S70" si="14">O41*M41*R41</f>
        <v>1500</v>
      </c>
      <c r="T41" s="28" t="str">
        <f>IF(COUNT(FIND({1,2,3,4,5,6,7,8,9,0},S41))&gt;0,"","仅证书")</f>
        <v/>
      </c>
    </row>
    <row r="42" spans="1:20">
      <c r="A42" s="24">
        <v>37</v>
      </c>
      <c r="B42" s="24" t="s">
        <v>99</v>
      </c>
      <c r="C42" s="25" t="s">
        <v>100</v>
      </c>
      <c r="D42" s="24" t="s">
        <v>40</v>
      </c>
      <c r="E42" s="26" t="s">
        <v>24</v>
      </c>
      <c r="F42" s="29">
        <v>45261</v>
      </c>
      <c r="G42" s="28" t="str">
        <f>VLOOKUP(E42,表1.全国普通高校大学生竞赛排行榜!$B$3:$C$121,2,0)</f>
        <v>一类</v>
      </c>
      <c r="H42" s="24" t="s">
        <v>25</v>
      </c>
      <c r="I42" s="24" t="s">
        <v>41</v>
      </c>
      <c r="J42" s="24" t="s">
        <v>32</v>
      </c>
      <c r="K42" s="24" t="str">
        <f t="shared" si="10"/>
        <v>（不含特）</v>
      </c>
      <c r="L42" s="24" t="str">
        <f t="shared" si="11"/>
        <v>一类国家级三等奖（不含特）</v>
      </c>
      <c r="M42" s="28">
        <f>VLOOKUP(L42,表2.获奖金额及对应奖项!A:D,4,0)</f>
        <v>2000</v>
      </c>
      <c r="N42" s="24" t="s">
        <v>28</v>
      </c>
      <c r="O42" s="30">
        <v>0.5</v>
      </c>
      <c r="P42" s="28">
        <f t="shared" si="12"/>
        <v>1000</v>
      </c>
      <c r="Q42" s="24" t="s">
        <v>29</v>
      </c>
      <c r="R42" s="32">
        <f t="shared" si="13"/>
        <v>1</v>
      </c>
      <c r="S42" s="28">
        <f t="shared" si="14"/>
        <v>1000</v>
      </c>
      <c r="T42" s="28" t="str">
        <f>IF(COUNT(FIND({1,2,3,4,5,6,7,8,9,0},S42))&gt;0,"","仅证书")</f>
        <v/>
      </c>
    </row>
    <row r="43" spans="1:20">
      <c r="A43" s="24">
        <v>38</v>
      </c>
      <c r="B43" s="24" t="s">
        <v>101</v>
      </c>
      <c r="C43" s="25" t="s">
        <v>102</v>
      </c>
      <c r="D43" s="24" t="s">
        <v>40</v>
      </c>
      <c r="E43" s="26" t="s">
        <v>24</v>
      </c>
      <c r="F43" s="29">
        <v>45261</v>
      </c>
      <c r="G43" s="28" t="str">
        <f>VLOOKUP(E43,表1.全国普通高校大学生竞赛排行榜!$B$3:$C$121,2,0)</f>
        <v>一类</v>
      </c>
      <c r="H43" s="24" t="s">
        <v>25</v>
      </c>
      <c r="I43" s="24" t="s">
        <v>41</v>
      </c>
      <c r="J43" s="24" t="s">
        <v>32</v>
      </c>
      <c r="K43" s="24" t="str">
        <f t="shared" si="10"/>
        <v>（不含特）</v>
      </c>
      <c r="L43" s="24" t="str">
        <f t="shared" si="11"/>
        <v>一类国家级三等奖（不含特）</v>
      </c>
      <c r="M43" s="28">
        <f>VLOOKUP(L43,表2.获奖金额及对应奖项!A:D,4,0)</f>
        <v>2000</v>
      </c>
      <c r="N43" s="24" t="s">
        <v>28</v>
      </c>
      <c r="O43" s="30">
        <v>0.5</v>
      </c>
      <c r="P43" s="28">
        <f t="shared" si="12"/>
        <v>1000</v>
      </c>
      <c r="Q43" s="24" t="s">
        <v>29</v>
      </c>
      <c r="R43" s="32">
        <f t="shared" si="13"/>
        <v>1</v>
      </c>
      <c r="S43" s="28">
        <f t="shared" si="14"/>
        <v>1000</v>
      </c>
      <c r="T43" s="28" t="str">
        <f>IF(COUNT(FIND({1,2,3,4,5,6,7,8,9,0},S43))&gt;0,"","仅证书")</f>
        <v/>
      </c>
    </row>
    <row r="44" ht="28.5" spans="1:20">
      <c r="A44" s="24">
        <v>39</v>
      </c>
      <c r="B44" s="24" t="s">
        <v>103</v>
      </c>
      <c r="C44" s="25" t="s">
        <v>104</v>
      </c>
      <c r="D44" s="24" t="s">
        <v>40</v>
      </c>
      <c r="E44" s="26" t="s">
        <v>105</v>
      </c>
      <c r="F44" s="29">
        <v>45444</v>
      </c>
      <c r="G44" s="28" t="str">
        <f>VLOOKUP(E44,表1.全国普通高校大学生竞赛排行榜!$B$3:$C$121,2,0)</f>
        <v>一类</v>
      </c>
      <c r="H44" s="24" t="s">
        <v>31</v>
      </c>
      <c r="I44" s="24" t="s">
        <v>26</v>
      </c>
      <c r="J44" s="24" t="s">
        <v>32</v>
      </c>
      <c r="K44" s="24" t="str">
        <f t="shared" si="10"/>
        <v>（不含特）</v>
      </c>
      <c r="L44" s="24" t="str">
        <f t="shared" si="11"/>
        <v>一类省部级一等奖（不含特）</v>
      </c>
      <c r="M44" s="28">
        <f>VLOOKUP(L44,表2.获奖金额及对应奖项!A:D,4,0)</f>
        <v>1000</v>
      </c>
      <c r="N44" s="24" t="s">
        <v>28</v>
      </c>
      <c r="O44" s="30">
        <v>0.5</v>
      </c>
      <c r="P44" s="28">
        <f t="shared" si="12"/>
        <v>500</v>
      </c>
      <c r="Q44" s="24" t="s">
        <v>29</v>
      </c>
      <c r="R44" s="32">
        <f t="shared" si="13"/>
        <v>1</v>
      </c>
      <c r="S44" s="28">
        <f t="shared" si="14"/>
        <v>500</v>
      </c>
      <c r="T44" s="28" t="str">
        <f>IF(COUNT(FIND({1,2,3,4,5,6,7,8,9,0},S44))&gt;0,"","仅证书")</f>
        <v/>
      </c>
    </row>
    <row r="45" ht="28.5" spans="1:20">
      <c r="A45" s="24">
        <v>40</v>
      </c>
      <c r="B45" s="24" t="s">
        <v>106</v>
      </c>
      <c r="C45" s="25" t="s">
        <v>107</v>
      </c>
      <c r="D45" s="24" t="s">
        <v>40</v>
      </c>
      <c r="E45" s="26" t="s">
        <v>64</v>
      </c>
      <c r="F45" s="27">
        <v>45473</v>
      </c>
      <c r="G45" s="28" t="str">
        <f>VLOOKUP(E45,表1.全国普通高校大学生竞赛排行榜!$B$3:$C$121,2,0)</f>
        <v>二类</v>
      </c>
      <c r="H45" s="24" t="s">
        <v>25</v>
      </c>
      <c r="I45" s="24" t="s">
        <v>26</v>
      </c>
      <c r="J45" s="24" t="s">
        <v>32</v>
      </c>
      <c r="K45" s="24" t="str">
        <f t="shared" si="10"/>
        <v>（不含特）</v>
      </c>
      <c r="L45" s="24" t="str">
        <f t="shared" si="11"/>
        <v>二类国家级一等奖（不含特）</v>
      </c>
      <c r="M45" s="28">
        <f>VLOOKUP(L45,表2.获奖金额及对应奖项!A:D,4,0)</f>
        <v>3000</v>
      </c>
      <c r="N45" s="24" t="s">
        <v>33</v>
      </c>
      <c r="O45" s="30">
        <v>1</v>
      </c>
      <c r="P45" s="28">
        <f t="shared" si="12"/>
        <v>3000</v>
      </c>
      <c r="Q45" s="24" t="s">
        <v>29</v>
      </c>
      <c r="R45" s="32">
        <f t="shared" si="13"/>
        <v>1</v>
      </c>
      <c r="S45" s="28">
        <f t="shared" si="14"/>
        <v>3000</v>
      </c>
      <c r="T45" s="28" t="str">
        <f>IF(COUNT(FIND({1,2,3,4,5,6,7,8,9,0},S45))&gt;0,"","仅证书")</f>
        <v/>
      </c>
    </row>
    <row r="46" ht="28.5" spans="1:20">
      <c r="A46" s="24">
        <v>41</v>
      </c>
      <c r="B46" s="24" t="s">
        <v>106</v>
      </c>
      <c r="C46" s="25" t="s">
        <v>107</v>
      </c>
      <c r="D46" s="24" t="s">
        <v>40</v>
      </c>
      <c r="E46" s="26" t="s">
        <v>108</v>
      </c>
      <c r="F46" s="27">
        <v>45497</v>
      </c>
      <c r="G46" s="28" t="str">
        <f>VLOOKUP(E46,表1.全国普通高校大学生竞赛排行榜!$B$3:$C$121,2,0)</f>
        <v>二类</v>
      </c>
      <c r="H46" s="24" t="s">
        <v>25</v>
      </c>
      <c r="I46" s="24" t="s">
        <v>41</v>
      </c>
      <c r="J46" s="24" t="s">
        <v>32</v>
      </c>
      <c r="K46" s="24" t="str">
        <f t="shared" si="10"/>
        <v>（不含特）</v>
      </c>
      <c r="L46" s="24" t="str">
        <f t="shared" si="11"/>
        <v>二类国家级三等奖（不含特）</v>
      </c>
      <c r="M46" s="28">
        <f>VLOOKUP(L46,表2.获奖金额及对应奖项!A:D,4,0)</f>
        <v>1500</v>
      </c>
      <c r="N46" s="24" t="s">
        <v>33</v>
      </c>
      <c r="O46" s="30">
        <v>1</v>
      </c>
      <c r="P46" s="28">
        <f t="shared" si="12"/>
        <v>1500</v>
      </c>
      <c r="Q46" s="24" t="s">
        <v>34</v>
      </c>
      <c r="R46" s="32">
        <f t="shared" si="13"/>
        <v>0.5</v>
      </c>
      <c r="S46" s="28">
        <f t="shared" si="14"/>
        <v>750</v>
      </c>
      <c r="T46" s="28" t="str">
        <f>IF(COUNT(FIND({1,2,3,4,5,6,7,8,9,0},S46))&gt;0,"","仅证书")</f>
        <v/>
      </c>
    </row>
    <row r="47" spans="1:20">
      <c r="A47" s="24">
        <v>42</v>
      </c>
      <c r="B47" s="24" t="s">
        <v>109</v>
      </c>
      <c r="C47" s="25" t="s">
        <v>110</v>
      </c>
      <c r="D47" s="24" t="s">
        <v>40</v>
      </c>
      <c r="E47" s="26" t="s">
        <v>78</v>
      </c>
      <c r="F47" s="27">
        <v>45503</v>
      </c>
      <c r="G47" s="28" t="str">
        <f>VLOOKUP(E47,表1.全国普通高校大学生竞赛排行榜!$B$3:$C$121,2,0)</f>
        <v>二类</v>
      </c>
      <c r="H47" s="24" t="s">
        <v>25</v>
      </c>
      <c r="I47" s="24" t="s">
        <v>41</v>
      </c>
      <c r="J47" s="24" t="s">
        <v>32</v>
      </c>
      <c r="K47" s="24" t="str">
        <f t="shared" si="10"/>
        <v>（不含特）</v>
      </c>
      <c r="L47" s="24" t="str">
        <f t="shared" si="11"/>
        <v>二类国家级三等奖（不含特）</v>
      </c>
      <c r="M47" s="28">
        <f>VLOOKUP(L47,表2.获奖金额及对应奖项!A:D,4,0)</f>
        <v>1500</v>
      </c>
      <c r="N47" s="24" t="s">
        <v>33</v>
      </c>
      <c r="O47" s="30">
        <v>1</v>
      </c>
      <c r="P47" s="28">
        <f t="shared" si="12"/>
        <v>1500</v>
      </c>
      <c r="Q47" s="24" t="s">
        <v>29</v>
      </c>
      <c r="R47" s="32">
        <f t="shared" si="13"/>
        <v>1</v>
      </c>
      <c r="S47" s="28">
        <f t="shared" si="14"/>
        <v>1500</v>
      </c>
      <c r="T47" s="28" t="str">
        <f>IF(COUNT(FIND({1,2,3,4,5,6,7,8,9,0},S47))&gt;0,"","仅证书")</f>
        <v/>
      </c>
    </row>
    <row r="48" spans="1:20">
      <c r="A48" s="24">
        <v>43</v>
      </c>
      <c r="B48" s="24" t="s">
        <v>111</v>
      </c>
      <c r="C48" s="25" t="s">
        <v>112</v>
      </c>
      <c r="D48" s="24" t="s">
        <v>40</v>
      </c>
      <c r="E48" s="26" t="s">
        <v>113</v>
      </c>
      <c r="F48" s="29">
        <v>45505</v>
      </c>
      <c r="G48" s="28" t="str">
        <f>VLOOKUP(E48,表1.全国普通高校大学生竞赛排行榜!$B$3:$C$121,2,0)</f>
        <v>二类</v>
      </c>
      <c r="H48" s="24" t="s">
        <v>25</v>
      </c>
      <c r="I48" s="24" t="s">
        <v>45</v>
      </c>
      <c r="J48" s="24" t="s">
        <v>32</v>
      </c>
      <c r="K48" s="24" t="str">
        <f t="shared" si="10"/>
        <v>（不含特）</v>
      </c>
      <c r="L48" s="24" t="str">
        <f t="shared" si="11"/>
        <v>二类国家级二等奖（不含特）</v>
      </c>
      <c r="M48" s="28">
        <f>VLOOKUP(L48,表2.获奖金额及对应奖项!A:D,4,0)</f>
        <v>2000</v>
      </c>
      <c r="N48" s="24" t="s">
        <v>33</v>
      </c>
      <c r="O48" s="30">
        <v>1</v>
      </c>
      <c r="P48" s="28">
        <f t="shared" si="12"/>
        <v>2000</v>
      </c>
      <c r="Q48" s="24" t="s">
        <v>29</v>
      </c>
      <c r="R48" s="32">
        <f t="shared" si="13"/>
        <v>1</v>
      </c>
      <c r="S48" s="28">
        <f t="shared" si="14"/>
        <v>2000</v>
      </c>
      <c r="T48" s="28" t="str">
        <f>IF(COUNT(FIND({1,2,3,4,5,6,7,8,9,0},S48))&gt;0,"","仅证书")</f>
        <v/>
      </c>
    </row>
    <row r="49" spans="1:20">
      <c r="A49" s="24">
        <v>44</v>
      </c>
      <c r="B49" s="24" t="s">
        <v>111</v>
      </c>
      <c r="C49" s="25" t="s">
        <v>112</v>
      </c>
      <c r="D49" s="24" t="s">
        <v>40</v>
      </c>
      <c r="E49" s="26" t="s">
        <v>114</v>
      </c>
      <c r="F49" s="29">
        <v>45505</v>
      </c>
      <c r="G49" s="28" t="str">
        <f>VLOOKUP(E49,表1.全国普通高校大学生竞赛排行榜!$B$3:$C$121,2,0)</f>
        <v>二类</v>
      </c>
      <c r="H49" s="24" t="s">
        <v>25</v>
      </c>
      <c r="I49" s="24" t="s">
        <v>45</v>
      </c>
      <c r="J49" s="24" t="s">
        <v>32</v>
      </c>
      <c r="K49" s="24" t="str">
        <f t="shared" si="10"/>
        <v>（不含特）</v>
      </c>
      <c r="L49" s="24" t="str">
        <f t="shared" si="11"/>
        <v>二类国家级二等奖（不含特）</v>
      </c>
      <c r="M49" s="28">
        <f>VLOOKUP(L49,表2.获奖金额及对应奖项!A:D,4,0)</f>
        <v>2000</v>
      </c>
      <c r="N49" s="24" t="s">
        <v>33</v>
      </c>
      <c r="O49" s="30">
        <v>1</v>
      </c>
      <c r="P49" s="28">
        <f t="shared" si="12"/>
        <v>2000</v>
      </c>
      <c r="Q49" s="24" t="s">
        <v>34</v>
      </c>
      <c r="R49" s="32">
        <f t="shared" si="13"/>
        <v>0.5</v>
      </c>
      <c r="S49" s="28">
        <f t="shared" si="14"/>
        <v>1000</v>
      </c>
      <c r="T49" s="28" t="str">
        <f>IF(COUNT(FIND({1,2,3,4,5,6,7,8,9,0},S49))&gt;0,"","仅证书")</f>
        <v/>
      </c>
    </row>
    <row r="50" ht="28.5" spans="1:20">
      <c r="A50" s="24">
        <v>45</v>
      </c>
      <c r="B50" s="24" t="s">
        <v>115</v>
      </c>
      <c r="C50" s="25" t="s">
        <v>116</v>
      </c>
      <c r="D50" s="24" t="s">
        <v>40</v>
      </c>
      <c r="E50" s="26" t="s">
        <v>117</v>
      </c>
      <c r="F50" s="27">
        <v>45517</v>
      </c>
      <c r="G50" s="28" t="str">
        <f>VLOOKUP(E50,表1.全国普通高校大学生竞赛排行榜!$B$3:$C$121,2,0)</f>
        <v>二类</v>
      </c>
      <c r="H50" s="24" t="s">
        <v>31</v>
      </c>
      <c r="I50" s="24" t="s">
        <v>26</v>
      </c>
      <c r="J50" s="24" t="s">
        <v>32</v>
      </c>
      <c r="K50" s="24" t="str">
        <f t="shared" si="10"/>
        <v>（不含特）</v>
      </c>
      <c r="L50" s="24" t="str">
        <f t="shared" si="11"/>
        <v>二类省部级一等奖（不含特）</v>
      </c>
      <c r="M50" s="28">
        <f>VLOOKUP(L50,表2.获奖金额及对应奖项!A:D,4,0)</f>
        <v>800</v>
      </c>
      <c r="N50" s="24" t="s">
        <v>33</v>
      </c>
      <c r="O50" s="30">
        <v>1</v>
      </c>
      <c r="P50" s="28">
        <f t="shared" si="12"/>
        <v>800</v>
      </c>
      <c r="Q50" s="24" t="s">
        <v>34</v>
      </c>
      <c r="R50" s="32">
        <f t="shared" si="13"/>
        <v>0.5</v>
      </c>
      <c r="S50" s="28">
        <f t="shared" si="14"/>
        <v>400</v>
      </c>
      <c r="T50" s="28" t="str">
        <f>IF(COUNT(FIND({1,2,3,4,5,6,7,8,9,0},S50))&gt;0,"","仅证书")</f>
        <v/>
      </c>
    </row>
    <row r="51" ht="28.5" spans="1:20">
      <c r="A51" s="24">
        <v>46</v>
      </c>
      <c r="B51" s="24" t="s">
        <v>115</v>
      </c>
      <c r="C51" s="25" t="s">
        <v>116</v>
      </c>
      <c r="D51" s="24" t="s">
        <v>40</v>
      </c>
      <c r="E51" s="26" t="s">
        <v>42</v>
      </c>
      <c r="F51" s="29">
        <v>45505</v>
      </c>
      <c r="G51" s="28" t="str">
        <f>VLOOKUP(E51,表1.全国普通高校大学生竞赛排行榜!$B$3:$C$121,2,0)</f>
        <v>二类</v>
      </c>
      <c r="H51" s="24" t="s">
        <v>25</v>
      </c>
      <c r="I51" s="24" t="s">
        <v>41</v>
      </c>
      <c r="J51" s="24" t="s">
        <v>27</v>
      </c>
      <c r="K51" s="24" t="str">
        <f t="shared" si="10"/>
        <v>（含特）</v>
      </c>
      <c r="L51" s="24" t="str">
        <f t="shared" si="11"/>
        <v>二类国家级三等奖（含特）</v>
      </c>
      <c r="M51" s="28">
        <f>VLOOKUP(L51,表2.获奖金额及对应奖项!A:D,4,0)</f>
        <v>1000</v>
      </c>
      <c r="N51" s="24" t="s">
        <v>28</v>
      </c>
      <c r="O51" s="30">
        <v>1</v>
      </c>
      <c r="P51" s="28">
        <f t="shared" si="12"/>
        <v>1000</v>
      </c>
      <c r="Q51" s="24" t="s">
        <v>29</v>
      </c>
      <c r="R51" s="32">
        <f t="shared" si="13"/>
        <v>1</v>
      </c>
      <c r="S51" s="28">
        <f t="shared" si="14"/>
        <v>1000</v>
      </c>
      <c r="T51" s="28" t="str">
        <f>IF(COUNT(FIND({1,2,3,4,5,6,7,8,9,0},S51))&gt;0,"","仅证书")</f>
        <v/>
      </c>
    </row>
    <row r="52" spans="1:20">
      <c r="A52" s="24">
        <v>47</v>
      </c>
      <c r="B52" s="24" t="s">
        <v>118</v>
      </c>
      <c r="C52" s="25" t="s">
        <v>119</v>
      </c>
      <c r="D52" s="24" t="s">
        <v>40</v>
      </c>
      <c r="E52" s="26" t="s">
        <v>24</v>
      </c>
      <c r="F52" s="29">
        <v>45261</v>
      </c>
      <c r="G52" s="28" t="str">
        <f>VLOOKUP(E52,表1.全国普通高校大学生竞赛排行榜!$B$3:$C$121,2,0)</f>
        <v>一类</v>
      </c>
      <c r="H52" s="24" t="s">
        <v>25</v>
      </c>
      <c r="I52" s="24" t="s">
        <v>41</v>
      </c>
      <c r="J52" s="24" t="s">
        <v>32</v>
      </c>
      <c r="K52" s="24" t="str">
        <f t="shared" si="10"/>
        <v>（不含特）</v>
      </c>
      <c r="L52" s="24" t="str">
        <f t="shared" si="11"/>
        <v>一类国家级三等奖（不含特）</v>
      </c>
      <c r="M52" s="28">
        <f>VLOOKUP(L52,表2.获奖金额及对应奖项!A:D,4,0)</f>
        <v>2000</v>
      </c>
      <c r="N52" s="24" t="s">
        <v>28</v>
      </c>
      <c r="O52" s="30">
        <v>0.5</v>
      </c>
      <c r="P52" s="28">
        <f t="shared" si="12"/>
        <v>1000</v>
      </c>
      <c r="Q52" s="24" t="s">
        <v>34</v>
      </c>
      <c r="R52" s="32">
        <f t="shared" si="13"/>
        <v>0.5</v>
      </c>
      <c r="S52" s="28">
        <f t="shared" si="14"/>
        <v>500</v>
      </c>
      <c r="T52" s="28" t="str">
        <f>IF(COUNT(FIND({1,2,3,4,5,6,7,8,9,0},S52))&gt;0,"","仅证书")</f>
        <v/>
      </c>
    </row>
    <row r="53" ht="28.5" spans="1:20">
      <c r="A53" s="24">
        <v>48</v>
      </c>
      <c r="B53" s="24" t="s">
        <v>118</v>
      </c>
      <c r="C53" s="25" t="s">
        <v>119</v>
      </c>
      <c r="D53" s="24" t="s">
        <v>40</v>
      </c>
      <c r="E53" s="26" t="s">
        <v>68</v>
      </c>
      <c r="F53" s="29">
        <v>45413</v>
      </c>
      <c r="G53" s="28" t="str">
        <f>VLOOKUP(E53,表1.全国普通高校大学生竞赛排行榜!$B$3:$C$121,2,0)</f>
        <v>二类</v>
      </c>
      <c r="H53" s="24" t="s">
        <v>25</v>
      </c>
      <c r="I53" s="24" t="s">
        <v>45</v>
      </c>
      <c r="J53" s="24" t="s">
        <v>27</v>
      </c>
      <c r="K53" s="24" t="str">
        <f t="shared" si="10"/>
        <v>（含特）</v>
      </c>
      <c r="L53" s="24" t="str">
        <f t="shared" si="11"/>
        <v>二类国家级二等奖（含特）</v>
      </c>
      <c r="M53" s="28">
        <f>VLOOKUP(L53,表2.获奖金额及对应奖项!A:D,4,0)</f>
        <v>1500</v>
      </c>
      <c r="N53" s="24" t="s">
        <v>28</v>
      </c>
      <c r="O53" s="30">
        <v>1</v>
      </c>
      <c r="P53" s="28">
        <f t="shared" si="12"/>
        <v>1500</v>
      </c>
      <c r="Q53" s="24" t="s">
        <v>29</v>
      </c>
      <c r="R53" s="32">
        <f t="shared" si="13"/>
        <v>1</v>
      </c>
      <c r="S53" s="28">
        <f t="shared" si="14"/>
        <v>1500</v>
      </c>
      <c r="T53" s="28" t="str">
        <f>IF(COUNT(FIND({1,2,3,4,5,6,7,8,9,0},S53))&gt;0,"","仅证书")</f>
        <v/>
      </c>
    </row>
    <row r="54" spans="1:20">
      <c r="A54" s="24">
        <v>49</v>
      </c>
      <c r="B54" s="24" t="s">
        <v>120</v>
      </c>
      <c r="C54" s="25" t="s">
        <v>121</v>
      </c>
      <c r="D54" s="24" t="s">
        <v>40</v>
      </c>
      <c r="E54" s="26" t="s">
        <v>24</v>
      </c>
      <c r="F54" s="29">
        <v>45261</v>
      </c>
      <c r="G54" s="28" t="str">
        <f>VLOOKUP(E54,表1.全国普通高校大学生竞赛排行榜!$B$3:$C$121,2,0)</f>
        <v>一类</v>
      </c>
      <c r="H54" s="24" t="s">
        <v>25</v>
      </c>
      <c r="I54" s="24" t="s">
        <v>41</v>
      </c>
      <c r="J54" s="24" t="s">
        <v>32</v>
      </c>
      <c r="K54" s="24" t="str">
        <f t="shared" si="10"/>
        <v>（不含特）</v>
      </c>
      <c r="L54" s="24" t="str">
        <f t="shared" si="11"/>
        <v>一类国家级三等奖（不含特）</v>
      </c>
      <c r="M54" s="28">
        <f>VLOOKUP(L54,表2.获奖金额及对应奖项!A:D,4,0)</f>
        <v>2000</v>
      </c>
      <c r="N54" s="24" t="s">
        <v>28</v>
      </c>
      <c r="O54" s="30">
        <v>0.3</v>
      </c>
      <c r="P54" s="28">
        <f t="shared" si="12"/>
        <v>600</v>
      </c>
      <c r="Q54" s="24" t="s">
        <v>29</v>
      </c>
      <c r="R54" s="32">
        <f t="shared" si="13"/>
        <v>1</v>
      </c>
      <c r="S54" s="28">
        <f t="shared" si="14"/>
        <v>600</v>
      </c>
      <c r="T54" s="28" t="str">
        <f>IF(COUNT(FIND({1,2,3,4,5,6,7,8,9,0},S54))&gt;0,"","仅证书")</f>
        <v/>
      </c>
    </row>
    <row r="55" spans="1:20">
      <c r="A55" s="24">
        <v>50</v>
      </c>
      <c r="B55" s="24" t="s">
        <v>120</v>
      </c>
      <c r="C55" s="25" t="s">
        <v>121</v>
      </c>
      <c r="D55" s="24" t="s">
        <v>40</v>
      </c>
      <c r="E55" s="26" t="s">
        <v>36</v>
      </c>
      <c r="F55" s="29">
        <v>45200</v>
      </c>
      <c r="G55" s="28" t="str">
        <f>VLOOKUP(E55,表1.全国普通高校大学生竞赛排行榜!$B$3:$C$121,2,0)</f>
        <v>其他</v>
      </c>
      <c r="H55" s="24" t="s">
        <v>31</v>
      </c>
      <c r="I55" s="24" t="s">
        <v>26</v>
      </c>
      <c r="J55" s="24" t="s">
        <v>27</v>
      </c>
      <c r="K55" s="24" t="str">
        <f t="shared" si="10"/>
        <v>（含特）</v>
      </c>
      <c r="L55" s="24" t="str">
        <f t="shared" si="11"/>
        <v>其他省部级一等奖（含特）</v>
      </c>
      <c r="M55" s="28" t="e">
        <f>VLOOKUP(L55,表2.获奖金额及对应奖项!A:D,4,0)</f>
        <v>#N/A</v>
      </c>
      <c r="N55" s="24" t="s">
        <v>28</v>
      </c>
      <c r="O55" s="30">
        <v>1</v>
      </c>
      <c r="P55" s="28" t="e">
        <f t="shared" si="12"/>
        <v>#N/A</v>
      </c>
      <c r="Q55" s="24" t="s">
        <v>34</v>
      </c>
      <c r="R55" s="32">
        <f t="shared" si="13"/>
        <v>0.5</v>
      </c>
      <c r="S55" s="28" t="e">
        <f t="shared" si="14"/>
        <v>#N/A</v>
      </c>
      <c r="T55" s="28" t="str">
        <f>IF(COUNT(FIND({1,2,3,4,5,6,7,8,9,0},S55))&gt;0,"","仅证书")</f>
        <v>仅证书</v>
      </c>
    </row>
    <row r="56" ht="85.5" spans="1:20">
      <c r="A56" s="24">
        <v>51</v>
      </c>
      <c r="B56" s="24" t="s">
        <v>122</v>
      </c>
      <c r="C56" s="25" t="s">
        <v>123</v>
      </c>
      <c r="D56" s="24" t="s">
        <v>40</v>
      </c>
      <c r="E56" s="26" t="s">
        <v>65</v>
      </c>
      <c r="F56" s="27">
        <v>45501</v>
      </c>
      <c r="G56" s="28" t="str">
        <f>VLOOKUP(E56,表1.全国普通高校大学生竞赛排行榜!$B$3:$C$121,2,0)</f>
        <v>二类</v>
      </c>
      <c r="H56" s="24" t="s">
        <v>31</v>
      </c>
      <c r="I56" s="24" t="s">
        <v>45</v>
      </c>
      <c r="J56" s="24" t="s">
        <v>32</v>
      </c>
      <c r="K56" s="24" t="str">
        <f t="shared" si="10"/>
        <v>（不含特）</v>
      </c>
      <c r="L56" s="24" t="str">
        <f t="shared" si="11"/>
        <v>二类省部级二等奖（不含特）</v>
      </c>
      <c r="M56" s="28">
        <f>VLOOKUP(L56,表2.获奖金额及对应奖项!A:D,4,0)</f>
        <v>600</v>
      </c>
      <c r="N56" s="24" t="s">
        <v>28</v>
      </c>
      <c r="O56" s="30">
        <v>0.5</v>
      </c>
      <c r="P56" s="28">
        <f t="shared" si="12"/>
        <v>300</v>
      </c>
      <c r="Q56" s="24" t="s">
        <v>29</v>
      </c>
      <c r="R56" s="32">
        <f t="shared" si="13"/>
        <v>1</v>
      </c>
      <c r="S56" s="28">
        <f t="shared" si="14"/>
        <v>300</v>
      </c>
      <c r="T56" s="28" t="str">
        <f>IF(COUNT(FIND({1,2,3,4,5,6,7,8,9,0},S56))&gt;0,"","仅证书")</f>
        <v/>
      </c>
    </row>
    <row r="57" ht="85.5" spans="1:20">
      <c r="A57" s="24">
        <v>52</v>
      </c>
      <c r="B57" s="24" t="s">
        <v>124</v>
      </c>
      <c r="C57" s="25" t="s">
        <v>125</v>
      </c>
      <c r="D57" s="24" t="s">
        <v>40</v>
      </c>
      <c r="E57" s="26" t="s">
        <v>65</v>
      </c>
      <c r="F57" s="27">
        <v>45501</v>
      </c>
      <c r="G57" s="28" t="str">
        <f>VLOOKUP(E57,表1.全国普通高校大学生竞赛排行榜!$B$3:$C$121,2,0)</f>
        <v>二类</v>
      </c>
      <c r="H57" s="24" t="s">
        <v>31</v>
      </c>
      <c r="I57" s="24" t="s">
        <v>45</v>
      </c>
      <c r="J57" s="24" t="s">
        <v>32</v>
      </c>
      <c r="K57" s="24" t="str">
        <f t="shared" si="10"/>
        <v>（不含特）</v>
      </c>
      <c r="L57" s="24" t="str">
        <f t="shared" si="11"/>
        <v>二类省部级二等奖（不含特）</v>
      </c>
      <c r="M57" s="28">
        <f>VLOOKUP(L57,表2.获奖金额及对应奖项!A:D,4,0)</f>
        <v>600</v>
      </c>
      <c r="N57" s="24" t="s">
        <v>28</v>
      </c>
      <c r="O57" s="30">
        <v>0.5</v>
      </c>
      <c r="P57" s="28">
        <f t="shared" si="12"/>
        <v>300</v>
      </c>
      <c r="Q57" s="24" t="s">
        <v>29</v>
      </c>
      <c r="R57" s="32">
        <f t="shared" si="13"/>
        <v>1</v>
      </c>
      <c r="S57" s="28">
        <f t="shared" si="14"/>
        <v>300</v>
      </c>
      <c r="T57" s="28" t="str">
        <f>IF(COUNT(FIND({1,2,3,4,5,6,7,8,9,0},S57))&gt;0,"","仅证书")</f>
        <v/>
      </c>
    </row>
    <row r="58" spans="1:20">
      <c r="A58" s="24">
        <v>53</v>
      </c>
      <c r="B58" s="24" t="s">
        <v>126</v>
      </c>
      <c r="C58" s="25" t="s">
        <v>127</v>
      </c>
      <c r="D58" s="24" t="s">
        <v>40</v>
      </c>
      <c r="E58" s="26" t="s">
        <v>36</v>
      </c>
      <c r="F58" s="29">
        <v>45505</v>
      </c>
      <c r="G58" s="28" t="str">
        <f>VLOOKUP(E58,表1.全国普通高校大学生竞赛排行榜!$B$3:$C$121,2,0)</f>
        <v>其他</v>
      </c>
      <c r="H58" s="24" t="s">
        <v>25</v>
      </c>
      <c r="I58" s="24" t="s">
        <v>45</v>
      </c>
      <c r="J58" s="24" t="s">
        <v>32</v>
      </c>
      <c r="K58" s="24" t="str">
        <f t="shared" si="10"/>
        <v>（不含特）</v>
      </c>
      <c r="L58" s="24" t="str">
        <f t="shared" si="11"/>
        <v>其他国家级二等奖（不含特）</v>
      </c>
      <c r="M58" s="28" t="e">
        <f>VLOOKUP(L58,表2.获奖金额及对应奖项!A:D,4,0)</f>
        <v>#N/A</v>
      </c>
      <c r="N58" s="24" t="s">
        <v>28</v>
      </c>
      <c r="O58" s="30">
        <v>0.5</v>
      </c>
      <c r="P58" s="28" t="e">
        <f t="shared" si="12"/>
        <v>#N/A</v>
      </c>
      <c r="Q58" s="24" t="s">
        <v>29</v>
      </c>
      <c r="R58" s="32">
        <f t="shared" si="13"/>
        <v>1</v>
      </c>
      <c r="S58" s="28" t="e">
        <f t="shared" si="14"/>
        <v>#N/A</v>
      </c>
      <c r="T58" s="28" t="str">
        <f>IF(COUNT(FIND({1,2,3,4,5,6,7,8,9,0},S58))&gt;0,"","仅证书")</f>
        <v>仅证书</v>
      </c>
    </row>
    <row r="59" spans="1:20">
      <c r="A59" s="24">
        <v>54</v>
      </c>
      <c r="B59" s="24" t="s">
        <v>128</v>
      </c>
      <c r="C59" s="25" t="s">
        <v>129</v>
      </c>
      <c r="D59" s="24" t="s">
        <v>40</v>
      </c>
      <c r="E59" s="26" t="s">
        <v>36</v>
      </c>
      <c r="F59" s="29">
        <v>45505</v>
      </c>
      <c r="G59" s="28" t="str">
        <f>VLOOKUP(E59,表1.全国普通高校大学生竞赛排行榜!$B$3:$C$121,2,0)</f>
        <v>其他</v>
      </c>
      <c r="H59" s="24" t="s">
        <v>25</v>
      </c>
      <c r="I59" s="24" t="s">
        <v>45</v>
      </c>
      <c r="J59" s="24" t="s">
        <v>32</v>
      </c>
      <c r="K59" s="24" t="str">
        <f t="shared" si="10"/>
        <v>（不含特）</v>
      </c>
      <c r="L59" s="24" t="str">
        <f t="shared" si="11"/>
        <v>其他国家级二等奖（不含特）</v>
      </c>
      <c r="M59" s="28" t="e">
        <f>VLOOKUP(L59,表2.获奖金额及对应奖项!A:D,4,0)</f>
        <v>#N/A</v>
      </c>
      <c r="N59" s="24" t="s">
        <v>28</v>
      </c>
      <c r="O59" s="30">
        <v>0.5</v>
      </c>
      <c r="P59" s="28" t="e">
        <f t="shared" si="12"/>
        <v>#N/A</v>
      </c>
      <c r="Q59" s="24" t="s">
        <v>29</v>
      </c>
      <c r="R59" s="32">
        <f t="shared" si="13"/>
        <v>1</v>
      </c>
      <c r="S59" s="28" t="e">
        <f t="shared" si="14"/>
        <v>#N/A</v>
      </c>
      <c r="T59" s="28" t="str">
        <f>IF(COUNT(FIND({1,2,3,4,5,6,7,8,9,0},S59))&gt;0,"","仅证书")</f>
        <v>仅证书</v>
      </c>
    </row>
    <row r="60" ht="28.5" spans="1:20">
      <c r="A60" s="24">
        <v>55</v>
      </c>
      <c r="B60" s="24" t="s">
        <v>130</v>
      </c>
      <c r="C60" s="25" t="s">
        <v>131</v>
      </c>
      <c r="D60" s="24" t="s">
        <v>40</v>
      </c>
      <c r="E60" s="26" t="s">
        <v>54</v>
      </c>
      <c r="F60" s="29">
        <v>45200</v>
      </c>
      <c r="G60" s="28" t="str">
        <f>VLOOKUP(E60,表1.全国普通高校大学生竞赛排行榜!$B$3:$C$121,2,0)</f>
        <v>二类</v>
      </c>
      <c r="H60" s="24" t="s">
        <v>31</v>
      </c>
      <c r="I60" s="24" t="s">
        <v>26</v>
      </c>
      <c r="J60" s="24" t="s">
        <v>32</v>
      </c>
      <c r="K60" s="24" t="str">
        <f t="shared" si="10"/>
        <v>（不含特）</v>
      </c>
      <c r="L60" s="24" t="str">
        <f t="shared" si="11"/>
        <v>二类省部级一等奖（不含特）</v>
      </c>
      <c r="M60" s="28">
        <f>VLOOKUP(L60,表2.获奖金额及对应奖项!A:D,4,0)</f>
        <v>800</v>
      </c>
      <c r="N60" s="24" t="s">
        <v>33</v>
      </c>
      <c r="O60" s="30">
        <v>1</v>
      </c>
      <c r="P60" s="28">
        <f t="shared" si="12"/>
        <v>800</v>
      </c>
      <c r="Q60" s="24" t="s">
        <v>29</v>
      </c>
      <c r="R60" s="32">
        <f t="shared" si="13"/>
        <v>1</v>
      </c>
      <c r="S60" s="28">
        <f t="shared" si="14"/>
        <v>800</v>
      </c>
      <c r="T60" s="28" t="str">
        <f>IF(COUNT(FIND({1,2,3,4,5,6,7,8,9,0},S60))&gt;0,"","仅证书")</f>
        <v/>
      </c>
    </row>
    <row r="61" spans="1:20">
      <c r="A61" s="24">
        <v>56</v>
      </c>
      <c r="B61" s="24" t="s">
        <v>132</v>
      </c>
      <c r="C61" s="25" t="s">
        <v>133</v>
      </c>
      <c r="D61" s="24" t="s">
        <v>40</v>
      </c>
      <c r="E61" s="26" t="s">
        <v>71</v>
      </c>
      <c r="F61" s="27">
        <v>45515</v>
      </c>
      <c r="G61" s="28" t="str">
        <f>VLOOKUP(E61,表1.全国普通高校大学生竞赛排行榜!$B$3:$C$121,2,0)</f>
        <v>二类</v>
      </c>
      <c r="H61" s="24" t="s">
        <v>25</v>
      </c>
      <c r="I61" s="24" t="s">
        <v>26</v>
      </c>
      <c r="J61" s="24" t="s">
        <v>27</v>
      </c>
      <c r="K61" s="24" t="str">
        <f t="shared" si="10"/>
        <v>（含特）</v>
      </c>
      <c r="L61" s="24" t="str">
        <f t="shared" si="11"/>
        <v>二类国家级一等奖（含特）</v>
      </c>
      <c r="M61" s="28">
        <f>VLOOKUP(L61,表2.获奖金额及对应奖项!A:D,4,0)</f>
        <v>2000</v>
      </c>
      <c r="N61" s="24" t="s">
        <v>28</v>
      </c>
      <c r="O61" s="30">
        <v>0.3</v>
      </c>
      <c r="P61" s="28">
        <f t="shared" si="12"/>
        <v>600</v>
      </c>
      <c r="Q61" s="24" t="s">
        <v>34</v>
      </c>
      <c r="R61" s="32">
        <f t="shared" si="13"/>
        <v>0.5</v>
      </c>
      <c r="S61" s="28">
        <f t="shared" si="14"/>
        <v>300</v>
      </c>
      <c r="T61" s="28" t="str">
        <f>IF(COUNT(FIND({1,2,3,4,5,6,7,8,9,0},S61))&gt;0,"","仅证书")</f>
        <v/>
      </c>
    </row>
    <row r="62" ht="28.5" spans="1:20">
      <c r="A62" s="24">
        <v>57</v>
      </c>
      <c r="B62" s="24" t="s">
        <v>132</v>
      </c>
      <c r="C62" s="25" t="s">
        <v>133</v>
      </c>
      <c r="D62" s="24" t="s">
        <v>40</v>
      </c>
      <c r="E62" s="26" t="s">
        <v>42</v>
      </c>
      <c r="F62" s="29">
        <v>45505</v>
      </c>
      <c r="G62" s="28" t="str">
        <f>VLOOKUP(E62,表1.全国普通高校大学生竞赛排行榜!$B$3:$C$121,2,0)</f>
        <v>二类</v>
      </c>
      <c r="H62" s="24" t="s">
        <v>25</v>
      </c>
      <c r="I62" s="24" t="s">
        <v>41</v>
      </c>
      <c r="J62" s="24" t="s">
        <v>27</v>
      </c>
      <c r="K62" s="24" t="str">
        <f t="shared" si="10"/>
        <v>（含特）</v>
      </c>
      <c r="L62" s="24" t="str">
        <f t="shared" si="11"/>
        <v>二类国家级三等奖（含特）</v>
      </c>
      <c r="M62" s="28">
        <f>VLOOKUP(L62,表2.获奖金额及对应奖项!A:D,4,0)</f>
        <v>1000</v>
      </c>
      <c r="N62" s="24" t="s">
        <v>28</v>
      </c>
      <c r="O62" s="30">
        <v>1</v>
      </c>
      <c r="P62" s="28">
        <f t="shared" si="12"/>
        <v>1000</v>
      </c>
      <c r="Q62" s="24" t="s">
        <v>29</v>
      </c>
      <c r="R62" s="32">
        <f t="shared" si="13"/>
        <v>1</v>
      </c>
      <c r="S62" s="28">
        <f t="shared" si="14"/>
        <v>1000</v>
      </c>
      <c r="T62" s="28" t="str">
        <f>IF(COUNT(FIND({1,2,3,4,5,6,7,8,9,0},S62))&gt;0,"","仅证书")</f>
        <v/>
      </c>
    </row>
    <row r="63" ht="28.5" spans="1:20">
      <c r="A63" s="24">
        <v>58</v>
      </c>
      <c r="B63" s="24" t="s">
        <v>134</v>
      </c>
      <c r="C63" s="25" t="s">
        <v>135</v>
      </c>
      <c r="D63" s="24" t="s">
        <v>40</v>
      </c>
      <c r="E63" s="26" t="s">
        <v>88</v>
      </c>
      <c r="F63" s="27">
        <v>45504</v>
      </c>
      <c r="G63" s="28" t="str">
        <f>VLOOKUP(E63,表1.全国普通高校大学生竞赛排行榜!$B$3:$C$121,2,0)</f>
        <v>二类</v>
      </c>
      <c r="H63" s="24" t="s">
        <v>25</v>
      </c>
      <c r="I63" s="24" t="s">
        <v>26</v>
      </c>
      <c r="J63" s="24" t="s">
        <v>32</v>
      </c>
      <c r="K63" s="24" t="str">
        <f t="shared" si="10"/>
        <v>（不含特）</v>
      </c>
      <c r="L63" s="24" t="str">
        <f t="shared" si="11"/>
        <v>二类国家级一等奖（不含特）</v>
      </c>
      <c r="M63" s="28">
        <f>VLOOKUP(L63,表2.获奖金额及对应奖项!A:D,4,0)</f>
        <v>3000</v>
      </c>
      <c r="N63" s="24" t="s">
        <v>28</v>
      </c>
      <c r="O63" s="30">
        <v>1</v>
      </c>
      <c r="P63" s="28">
        <f t="shared" si="12"/>
        <v>3000</v>
      </c>
      <c r="Q63" s="24" t="s">
        <v>29</v>
      </c>
      <c r="R63" s="32">
        <f t="shared" si="13"/>
        <v>1</v>
      </c>
      <c r="S63" s="28">
        <f t="shared" si="14"/>
        <v>3000</v>
      </c>
      <c r="T63" s="28" t="str">
        <f>IF(COUNT(FIND({1,2,3,4,5,6,7,8,9,0},S63))&gt;0,"","仅证书")</f>
        <v/>
      </c>
    </row>
    <row r="64" ht="28.5" spans="1:20">
      <c r="A64" s="24">
        <v>59</v>
      </c>
      <c r="B64" s="24" t="s">
        <v>134</v>
      </c>
      <c r="C64" s="25" t="s">
        <v>135</v>
      </c>
      <c r="D64" s="24" t="s">
        <v>40</v>
      </c>
      <c r="E64" s="26" t="s">
        <v>88</v>
      </c>
      <c r="F64" s="27">
        <v>45504</v>
      </c>
      <c r="G64" s="28" t="str">
        <f>VLOOKUP(E64,表1.全国普通高校大学生竞赛排行榜!$B$3:$C$121,2,0)</f>
        <v>二类</v>
      </c>
      <c r="H64" s="24" t="s">
        <v>25</v>
      </c>
      <c r="I64" s="24" t="s">
        <v>45</v>
      </c>
      <c r="J64" s="24" t="s">
        <v>32</v>
      </c>
      <c r="K64" s="24" t="str">
        <f t="shared" si="10"/>
        <v>（不含特）</v>
      </c>
      <c r="L64" s="24" t="str">
        <f t="shared" si="11"/>
        <v>二类国家级二等奖（不含特）</v>
      </c>
      <c r="M64" s="28">
        <f>VLOOKUP(L64,表2.获奖金额及对应奖项!A:D,4,0)</f>
        <v>2000</v>
      </c>
      <c r="N64" s="24" t="s">
        <v>28</v>
      </c>
      <c r="O64" s="30">
        <v>1</v>
      </c>
      <c r="P64" s="28">
        <f t="shared" si="12"/>
        <v>2000</v>
      </c>
      <c r="Q64" s="24" t="s">
        <v>34</v>
      </c>
      <c r="R64" s="32">
        <f t="shared" si="13"/>
        <v>0.5</v>
      </c>
      <c r="S64" s="28">
        <f t="shared" si="14"/>
        <v>1000</v>
      </c>
      <c r="T64" s="28" t="str">
        <f>IF(COUNT(FIND({1,2,3,4,5,6,7,8,9,0},S64))&gt;0,"","仅证书")</f>
        <v/>
      </c>
    </row>
    <row r="65" spans="1:20">
      <c r="A65" s="24">
        <v>60</v>
      </c>
      <c r="B65" s="24" t="s">
        <v>136</v>
      </c>
      <c r="C65" s="25" t="s">
        <v>137</v>
      </c>
      <c r="D65" s="24" t="s">
        <v>40</v>
      </c>
      <c r="E65" s="26" t="s">
        <v>138</v>
      </c>
      <c r="F65" s="29">
        <v>45505</v>
      </c>
      <c r="G65" s="28" t="str">
        <f>VLOOKUP(E65,表1.全国普通高校大学生竞赛排行榜!$B$3:$C$121,2,0)</f>
        <v>二类</v>
      </c>
      <c r="H65" s="24" t="s">
        <v>25</v>
      </c>
      <c r="I65" s="24" t="s">
        <v>45</v>
      </c>
      <c r="J65" s="24" t="s">
        <v>27</v>
      </c>
      <c r="K65" s="24" t="str">
        <f t="shared" si="10"/>
        <v>（含特）</v>
      </c>
      <c r="L65" s="24" t="str">
        <f t="shared" si="11"/>
        <v>二类国家级二等奖（含特）</v>
      </c>
      <c r="M65" s="28">
        <f>VLOOKUP(L65,表2.获奖金额及对应奖项!A:D,4,0)</f>
        <v>1500</v>
      </c>
      <c r="N65" s="24" t="s">
        <v>28</v>
      </c>
      <c r="O65" s="30">
        <v>0.4</v>
      </c>
      <c r="P65" s="28">
        <f t="shared" si="12"/>
        <v>600</v>
      </c>
      <c r="Q65" s="24" t="s">
        <v>29</v>
      </c>
      <c r="R65" s="32">
        <f t="shared" si="13"/>
        <v>1</v>
      </c>
      <c r="S65" s="28">
        <f t="shared" si="14"/>
        <v>600</v>
      </c>
      <c r="T65" s="28" t="str">
        <f>IF(COUNT(FIND({1,2,3,4,5,6,7,8,9,0},S65))&gt;0,"","仅证书")</f>
        <v/>
      </c>
    </row>
    <row r="66" spans="1:20">
      <c r="A66" s="24">
        <v>61</v>
      </c>
      <c r="B66" s="24" t="s">
        <v>139</v>
      </c>
      <c r="C66" s="25" t="s">
        <v>140</v>
      </c>
      <c r="D66" s="24" t="s">
        <v>40</v>
      </c>
      <c r="E66" s="26" t="s">
        <v>138</v>
      </c>
      <c r="F66" s="29">
        <v>45505</v>
      </c>
      <c r="G66" s="28" t="str">
        <f>VLOOKUP(E66,表1.全国普通高校大学生竞赛排行榜!$B$3:$C$121,2,0)</f>
        <v>二类</v>
      </c>
      <c r="H66" s="24" t="s">
        <v>25</v>
      </c>
      <c r="I66" s="24" t="s">
        <v>45</v>
      </c>
      <c r="J66" s="24" t="s">
        <v>27</v>
      </c>
      <c r="K66" s="24" t="str">
        <f t="shared" si="10"/>
        <v>（含特）</v>
      </c>
      <c r="L66" s="24" t="str">
        <f t="shared" si="11"/>
        <v>二类国家级二等奖（含特）</v>
      </c>
      <c r="M66" s="28">
        <f>VLOOKUP(L66,表2.获奖金额及对应奖项!A:D,4,0)</f>
        <v>1500</v>
      </c>
      <c r="N66" s="24" t="s">
        <v>28</v>
      </c>
      <c r="O66" s="30">
        <v>0.3</v>
      </c>
      <c r="P66" s="28">
        <f t="shared" si="12"/>
        <v>450</v>
      </c>
      <c r="Q66" s="24" t="s">
        <v>29</v>
      </c>
      <c r="R66" s="32">
        <f t="shared" si="13"/>
        <v>1</v>
      </c>
      <c r="S66" s="28">
        <f t="shared" si="14"/>
        <v>450</v>
      </c>
      <c r="T66" s="28" t="str">
        <f>IF(COUNT(FIND({1,2,3,4,5,6,7,8,9,0},S66))&gt;0,"","仅证书")</f>
        <v/>
      </c>
    </row>
    <row r="67" spans="1:20">
      <c r="A67" s="24">
        <v>62</v>
      </c>
      <c r="B67" s="24"/>
      <c r="C67" s="25"/>
      <c r="D67" s="24" t="s">
        <v>40</v>
      </c>
      <c r="E67" s="26"/>
      <c r="F67" s="24"/>
      <c r="G67" s="28" t="e">
        <f>VLOOKUP(E67,表1.全国普通高校大学生竞赛排行榜!$B$3:$C$121,2,0)</f>
        <v>#N/A</v>
      </c>
      <c r="H67" s="24"/>
      <c r="I67" s="24"/>
      <c r="J67" s="24"/>
      <c r="K67" s="24" t="e">
        <f t="shared" si="10"/>
        <v>#N/A</v>
      </c>
      <c r="L67" s="24" t="e">
        <f t="shared" si="11"/>
        <v>#N/A</v>
      </c>
      <c r="M67" s="28" t="e">
        <f>VLOOKUP(L67,表2.获奖金额及对应奖项!A:D,4,0)</f>
        <v>#N/A</v>
      </c>
      <c r="N67" s="24"/>
      <c r="O67" s="24"/>
      <c r="P67" s="28" t="e">
        <f t="shared" si="12"/>
        <v>#N/A</v>
      </c>
      <c r="Q67" s="24"/>
      <c r="R67" s="32" t="e">
        <f t="shared" si="13"/>
        <v>#N/A</v>
      </c>
      <c r="S67" s="28" t="e">
        <f t="shared" si="14"/>
        <v>#N/A</v>
      </c>
      <c r="T67" s="28" t="str">
        <f>IF(COUNT(FIND({1,2,3,4,5,6,7,8,9,0},S67))&gt;0,"","仅证书")</f>
        <v>仅证书</v>
      </c>
    </row>
    <row r="68" spans="1:20">
      <c r="A68" s="24">
        <v>63</v>
      </c>
      <c r="B68" s="24"/>
      <c r="C68" s="25"/>
      <c r="D68" s="24" t="s">
        <v>40</v>
      </c>
      <c r="E68" s="26"/>
      <c r="F68" s="24"/>
      <c r="G68" s="28" t="e">
        <f>VLOOKUP(E68,表1.全国普通高校大学生竞赛排行榜!$B$3:$C$121,2,0)</f>
        <v>#N/A</v>
      </c>
      <c r="H68" s="24"/>
      <c r="I68" s="24"/>
      <c r="J68" s="24"/>
      <c r="K68" s="24" t="e">
        <f t="shared" si="10"/>
        <v>#N/A</v>
      </c>
      <c r="L68" s="24" t="e">
        <f t="shared" si="11"/>
        <v>#N/A</v>
      </c>
      <c r="M68" s="28" t="e">
        <f>VLOOKUP(L68,表2.获奖金额及对应奖项!A:D,4,0)</f>
        <v>#N/A</v>
      </c>
      <c r="N68" s="24"/>
      <c r="O68" s="24"/>
      <c r="P68" s="28" t="e">
        <f t="shared" si="12"/>
        <v>#N/A</v>
      </c>
      <c r="Q68" s="24"/>
      <c r="R68" s="32" t="e">
        <f t="shared" si="13"/>
        <v>#N/A</v>
      </c>
      <c r="S68" s="28" t="e">
        <f t="shared" si="14"/>
        <v>#N/A</v>
      </c>
      <c r="T68" s="28" t="str">
        <f>IF(COUNT(FIND({1,2,3,4,5,6,7,8,9,0},S68))&gt;0,"","仅证书")</f>
        <v>仅证书</v>
      </c>
    </row>
    <row r="69" spans="1:20">
      <c r="A69" s="24">
        <v>64</v>
      </c>
      <c r="B69" s="24"/>
      <c r="C69" s="25"/>
      <c r="D69" s="24" t="s">
        <v>40</v>
      </c>
      <c r="E69" s="26"/>
      <c r="F69" s="24"/>
      <c r="G69" s="28" t="e">
        <f>VLOOKUP(E69,表1.全国普通高校大学生竞赛排行榜!$B$3:$C$121,2,0)</f>
        <v>#N/A</v>
      </c>
      <c r="H69" s="24"/>
      <c r="I69" s="24"/>
      <c r="J69" s="24"/>
      <c r="K69" s="24" t="e">
        <f t="shared" si="10"/>
        <v>#N/A</v>
      </c>
      <c r="L69" s="24" t="e">
        <f t="shared" si="11"/>
        <v>#N/A</v>
      </c>
      <c r="M69" s="28" t="e">
        <f>VLOOKUP(L69,表2.获奖金额及对应奖项!A:D,4,0)</f>
        <v>#N/A</v>
      </c>
      <c r="N69" s="24"/>
      <c r="O69" s="24"/>
      <c r="P69" s="28" t="e">
        <f t="shared" si="12"/>
        <v>#N/A</v>
      </c>
      <c r="Q69" s="24"/>
      <c r="R69" s="32" t="e">
        <f t="shared" si="13"/>
        <v>#N/A</v>
      </c>
      <c r="S69" s="28" t="e">
        <f t="shared" si="14"/>
        <v>#N/A</v>
      </c>
      <c r="T69" s="28" t="str">
        <f>IF(COUNT(FIND({1,2,3,4,5,6,7,8,9,0},S69))&gt;0,"","仅证书")</f>
        <v>仅证书</v>
      </c>
    </row>
    <row r="70" spans="1:20">
      <c r="A70" s="24">
        <v>65</v>
      </c>
      <c r="B70" s="24"/>
      <c r="C70" s="25"/>
      <c r="D70" s="24" t="s">
        <v>40</v>
      </c>
      <c r="E70" s="26"/>
      <c r="F70" s="24"/>
      <c r="G70" s="28" t="e">
        <f>VLOOKUP(E70,表1.全国普通高校大学生竞赛排行榜!$B$3:$C$121,2,0)</f>
        <v>#N/A</v>
      </c>
      <c r="H70" s="24"/>
      <c r="I70" s="24"/>
      <c r="J70" s="24"/>
      <c r="K70" s="24" t="e">
        <f t="shared" si="10"/>
        <v>#N/A</v>
      </c>
      <c r="L70" s="24" t="e">
        <f t="shared" si="11"/>
        <v>#N/A</v>
      </c>
      <c r="M70" s="28" t="e">
        <f>VLOOKUP(L70,表2.获奖金额及对应奖项!A:D,4,0)</f>
        <v>#N/A</v>
      </c>
      <c r="N70" s="24"/>
      <c r="O70" s="24"/>
      <c r="P70" s="28" t="e">
        <f t="shared" si="12"/>
        <v>#N/A</v>
      </c>
      <c r="Q70" s="24"/>
      <c r="R70" s="32" t="e">
        <f t="shared" si="13"/>
        <v>#N/A</v>
      </c>
      <c r="S70" s="28" t="e">
        <f t="shared" si="14"/>
        <v>#N/A</v>
      </c>
      <c r="T70" s="28" t="str">
        <f>IF(COUNT(FIND({1,2,3,4,5,6,7,8,9,0},S70))&gt;0,"","仅证书")</f>
        <v>仅证书</v>
      </c>
    </row>
    <row r="71" ht="23.55" customHeight="1" spans="1:5">
      <c r="A71" s="33" t="s">
        <v>141</v>
      </c>
      <c r="B71" s="33"/>
      <c r="C71" s="33"/>
      <c r="D71" s="33"/>
      <c r="E71" s="34"/>
    </row>
  </sheetData>
  <mergeCells count="2">
    <mergeCell ref="A1:T1"/>
    <mergeCell ref="A71:E71"/>
  </mergeCells>
  <dataValidations count="6">
    <dataValidation type="list" allowBlank="1" showInputMessage="1" showErrorMessage="1" sqref="E3:E70">
      <formula1>表1.全国普通高校大学生竞赛排行榜!$B$3:$B$121</formula1>
    </dataValidation>
    <dataValidation type="list" allowBlank="1" showInputMessage="1" showErrorMessage="1" sqref="H3:H70">
      <formula1>"国家级,省部级"</formula1>
    </dataValidation>
    <dataValidation type="list" allowBlank="1" showInputMessage="1" showErrorMessage="1" sqref="I3:I70">
      <formula1>"特等奖,一等奖,二等奖,三等奖"</formula1>
    </dataValidation>
    <dataValidation type="list" allowBlank="1" showInputMessage="1" showErrorMessage="1" sqref="J3:J70">
      <formula1>"是,否"</formula1>
    </dataValidation>
    <dataValidation type="list" allowBlank="1" showInputMessage="1" showErrorMessage="1" sqref="N3:N70">
      <formula1>"个人,团队"</formula1>
    </dataValidation>
    <dataValidation type="list" allowBlank="1" showInputMessage="1" showErrorMessage="1" sqref="Q3:Q70">
      <formula1>"第一项,第二项"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"/>
  <sheetViews>
    <sheetView topLeftCell="A69" workbookViewId="0">
      <selection activeCell="C121" sqref="C121"/>
    </sheetView>
  </sheetViews>
  <sheetFormatPr defaultColWidth="8.21666666666667" defaultRowHeight="14.25" outlineLevelCol="3"/>
  <cols>
    <col min="2" max="2" width="74.4416666666667" customWidth="1"/>
    <col min="3" max="3" width="14.5583333333333" customWidth="1"/>
  </cols>
  <sheetData>
    <row r="1" ht="33" customHeight="1" spans="1:3">
      <c r="A1" s="10" t="s">
        <v>142</v>
      </c>
      <c r="B1" s="10"/>
      <c r="C1" s="10"/>
    </row>
    <row r="2" ht="15" spans="1:3">
      <c r="A2" s="11" t="s">
        <v>1</v>
      </c>
      <c r="B2" s="12" t="s">
        <v>143</v>
      </c>
      <c r="C2" s="12" t="s">
        <v>144</v>
      </c>
    </row>
    <row r="3" ht="15" spans="1:3">
      <c r="A3" s="13">
        <v>1</v>
      </c>
      <c r="B3" s="14" t="s">
        <v>24</v>
      </c>
      <c r="C3" s="15" t="s">
        <v>145</v>
      </c>
    </row>
    <row r="4" ht="15" spans="1:3">
      <c r="A4" s="13">
        <v>2</v>
      </c>
      <c r="B4" s="14" t="s">
        <v>146</v>
      </c>
      <c r="C4" s="15" t="s">
        <v>145</v>
      </c>
    </row>
    <row r="5" ht="15" spans="1:3">
      <c r="A5" s="13">
        <v>3</v>
      </c>
      <c r="B5" s="14" t="s">
        <v>105</v>
      </c>
      <c r="C5" s="15" t="s">
        <v>145</v>
      </c>
    </row>
    <row r="6" ht="15" spans="1:3">
      <c r="A6" s="13">
        <v>4</v>
      </c>
      <c r="B6" s="14" t="s">
        <v>147</v>
      </c>
      <c r="C6" s="15" t="s">
        <v>148</v>
      </c>
    </row>
    <row r="7" ht="15" spans="1:3">
      <c r="A7" s="13">
        <v>5</v>
      </c>
      <c r="B7" s="14" t="s">
        <v>149</v>
      </c>
      <c r="C7" s="15" t="s">
        <v>148</v>
      </c>
    </row>
    <row r="8" ht="15" spans="1:3">
      <c r="A8" s="13">
        <v>6</v>
      </c>
      <c r="B8" s="14" t="s">
        <v>150</v>
      </c>
      <c r="C8" s="15" t="s">
        <v>148</v>
      </c>
    </row>
    <row r="9" ht="15" spans="1:3">
      <c r="A9" s="13">
        <v>7</v>
      </c>
      <c r="B9" s="14" t="s">
        <v>151</v>
      </c>
      <c r="C9" s="15" t="s">
        <v>148</v>
      </c>
    </row>
    <row r="10" ht="15" spans="1:3">
      <c r="A10" s="13">
        <v>8</v>
      </c>
      <c r="B10" s="14" t="s">
        <v>55</v>
      </c>
      <c r="C10" s="15" t="s">
        <v>148</v>
      </c>
    </row>
    <row r="11" ht="15" spans="1:3">
      <c r="A11" s="13">
        <v>9</v>
      </c>
      <c r="B11" s="14" t="s">
        <v>152</v>
      </c>
      <c r="C11" s="15" t="s">
        <v>148</v>
      </c>
    </row>
    <row r="12" ht="15" spans="1:3">
      <c r="A12" s="13">
        <v>10</v>
      </c>
      <c r="B12" s="14" t="s">
        <v>153</v>
      </c>
      <c r="C12" s="15" t="s">
        <v>148</v>
      </c>
    </row>
    <row r="13" ht="15" spans="1:3">
      <c r="A13" s="13">
        <v>11</v>
      </c>
      <c r="B13" s="14" t="s">
        <v>114</v>
      </c>
      <c r="C13" s="15" t="s">
        <v>148</v>
      </c>
    </row>
    <row r="14" ht="15" spans="1:3">
      <c r="A14" s="13">
        <v>12</v>
      </c>
      <c r="B14" s="14" t="s">
        <v>117</v>
      </c>
      <c r="C14" s="15" t="s">
        <v>148</v>
      </c>
    </row>
    <row r="15" ht="15" spans="1:3">
      <c r="A15" s="13">
        <v>13</v>
      </c>
      <c r="B15" s="14" t="s">
        <v>54</v>
      </c>
      <c r="C15" s="15" t="s">
        <v>148</v>
      </c>
    </row>
    <row r="16" ht="15" spans="1:3">
      <c r="A16" s="13">
        <v>14</v>
      </c>
      <c r="B16" s="14" t="s">
        <v>154</v>
      </c>
      <c r="C16" s="15" t="s">
        <v>148</v>
      </c>
    </row>
    <row r="17" ht="15" spans="1:3">
      <c r="A17" s="13">
        <v>15</v>
      </c>
      <c r="B17" s="14" t="s">
        <v>155</v>
      </c>
      <c r="C17" s="15" t="s">
        <v>148</v>
      </c>
    </row>
    <row r="18" ht="15" spans="1:3">
      <c r="A18" s="13">
        <v>16</v>
      </c>
      <c r="B18" s="14" t="s">
        <v>156</v>
      </c>
      <c r="C18" s="15" t="s">
        <v>148</v>
      </c>
    </row>
    <row r="19" ht="15" spans="1:3">
      <c r="A19" s="13">
        <v>17</v>
      </c>
      <c r="B19" s="14" t="s">
        <v>157</v>
      </c>
      <c r="C19" s="15" t="s">
        <v>148</v>
      </c>
    </row>
    <row r="20" ht="15" spans="1:3">
      <c r="A20" s="13">
        <v>18</v>
      </c>
      <c r="B20" s="14" t="s">
        <v>138</v>
      </c>
      <c r="C20" s="15" t="s">
        <v>148</v>
      </c>
    </row>
    <row r="21" ht="15" spans="1:3">
      <c r="A21" s="13">
        <v>19</v>
      </c>
      <c r="B21" s="14" t="s">
        <v>51</v>
      </c>
      <c r="C21" s="15" t="s">
        <v>148</v>
      </c>
    </row>
    <row r="22" ht="15" spans="1:3">
      <c r="A22" s="13">
        <v>20</v>
      </c>
      <c r="B22" s="14" t="s">
        <v>158</v>
      </c>
      <c r="C22" s="15" t="s">
        <v>148</v>
      </c>
    </row>
    <row r="23" ht="15" spans="1:3">
      <c r="A23" s="13">
        <v>21</v>
      </c>
      <c r="B23" s="14" t="s">
        <v>88</v>
      </c>
      <c r="C23" s="15" t="s">
        <v>148</v>
      </c>
    </row>
    <row r="24" ht="15" spans="1:3">
      <c r="A24" s="13">
        <v>22</v>
      </c>
      <c r="B24" s="14" t="s">
        <v>159</v>
      </c>
      <c r="C24" s="15" t="s">
        <v>148</v>
      </c>
    </row>
    <row r="25" ht="15" spans="1:3">
      <c r="A25" s="13">
        <v>23</v>
      </c>
      <c r="B25" s="14" t="s">
        <v>160</v>
      </c>
      <c r="C25" s="15" t="s">
        <v>148</v>
      </c>
    </row>
    <row r="26" ht="15" spans="1:3">
      <c r="A26" s="13">
        <v>24</v>
      </c>
      <c r="B26" s="14" t="s">
        <v>161</v>
      </c>
      <c r="C26" s="15" t="s">
        <v>148</v>
      </c>
    </row>
    <row r="27" ht="15" spans="1:3">
      <c r="A27" s="13">
        <v>25</v>
      </c>
      <c r="B27" s="14" t="s">
        <v>61</v>
      </c>
      <c r="C27" s="15" t="s">
        <v>148</v>
      </c>
    </row>
    <row r="28" ht="29.25" spans="1:3">
      <c r="A28" s="13">
        <v>26</v>
      </c>
      <c r="B28" s="14" t="s">
        <v>162</v>
      </c>
      <c r="C28" s="15" t="s">
        <v>148</v>
      </c>
    </row>
    <row r="29" ht="15" spans="1:3">
      <c r="A29" s="13">
        <v>27</v>
      </c>
      <c r="B29" s="14" t="s">
        <v>163</v>
      </c>
      <c r="C29" s="15" t="s">
        <v>148</v>
      </c>
    </row>
    <row r="30" ht="15" spans="1:3">
      <c r="A30" s="13">
        <v>28</v>
      </c>
      <c r="B30" s="14" t="s">
        <v>164</v>
      </c>
      <c r="C30" s="15" t="s">
        <v>148</v>
      </c>
    </row>
    <row r="31" ht="15" spans="1:3">
      <c r="A31" s="13">
        <v>29</v>
      </c>
      <c r="B31" s="14" t="s">
        <v>165</v>
      </c>
      <c r="C31" s="15" t="s">
        <v>148</v>
      </c>
    </row>
    <row r="32" ht="15" spans="1:3">
      <c r="A32" s="13">
        <v>30</v>
      </c>
      <c r="B32" s="14" t="s">
        <v>166</v>
      </c>
      <c r="C32" s="15" t="s">
        <v>148</v>
      </c>
    </row>
    <row r="33" ht="15" spans="1:3">
      <c r="A33" s="13">
        <v>31</v>
      </c>
      <c r="B33" s="14" t="s">
        <v>167</v>
      </c>
      <c r="C33" s="15" t="s">
        <v>148</v>
      </c>
    </row>
    <row r="34" ht="15" spans="1:3">
      <c r="A34" s="13">
        <v>32</v>
      </c>
      <c r="B34" s="14" t="s">
        <v>78</v>
      </c>
      <c r="C34" s="15" t="s">
        <v>148</v>
      </c>
    </row>
    <row r="35" ht="15" spans="1:3">
      <c r="A35" s="13">
        <v>33</v>
      </c>
      <c r="B35" s="14" t="s">
        <v>168</v>
      </c>
      <c r="C35" s="15" t="s">
        <v>148</v>
      </c>
    </row>
    <row r="36" ht="15" spans="1:3">
      <c r="A36" s="13">
        <v>34</v>
      </c>
      <c r="B36" s="14" t="s">
        <v>169</v>
      </c>
      <c r="C36" s="15" t="s">
        <v>148</v>
      </c>
    </row>
    <row r="37" ht="15" spans="1:3">
      <c r="A37" s="13">
        <v>35</v>
      </c>
      <c r="B37" s="14" t="s">
        <v>170</v>
      </c>
      <c r="C37" s="15" t="s">
        <v>148</v>
      </c>
    </row>
    <row r="38" ht="29.25" spans="1:3">
      <c r="A38" s="13">
        <v>36</v>
      </c>
      <c r="B38" s="14" t="s">
        <v>65</v>
      </c>
      <c r="C38" s="15" t="s">
        <v>148</v>
      </c>
    </row>
    <row r="39" ht="15" spans="1:3">
      <c r="A39" s="13">
        <v>37</v>
      </c>
      <c r="B39" s="14" t="s">
        <v>171</v>
      </c>
      <c r="C39" s="15" t="s">
        <v>148</v>
      </c>
    </row>
    <row r="40" ht="15" spans="1:3">
      <c r="A40" s="13">
        <v>38</v>
      </c>
      <c r="B40" s="14" t="s">
        <v>172</v>
      </c>
      <c r="C40" s="15" t="s">
        <v>148</v>
      </c>
    </row>
    <row r="41" ht="15" spans="1:3">
      <c r="A41" s="13">
        <v>39</v>
      </c>
      <c r="B41" s="14" t="s">
        <v>173</v>
      </c>
      <c r="C41" s="15" t="s">
        <v>148</v>
      </c>
    </row>
    <row r="42" ht="15" spans="1:3">
      <c r="A42" s="13">
        <v>40</v>
      </c>
      <c r="B42" s="14" t="s">
        <v>174</v>
      </c>
      <c r="C42" s="15" t="s">
        <v>148</v>
      </c>
    </row>
    <row r="43" ht="15" spans="1:3">
      <c r="A43" s="13">
        <v>41</v>
      </c>
      <c r="B43" s="14" t="s">
        <v>175</v>
      </c>
      <c r="C43" s="15" t="s">
        <v>148</v>
      </c>
    </row>
    <row r="44" ht="15" spans="1:3">
      <c r="A44" s="13">
        <v>42</v>
      </c>
      <c r="B44" s="14" t="s">
        <v>176</v>
      </c>
      <c r="C44" s="15" t="s">
        <v>148</v>
      </c>
    </row>
    <row r="45" ht="15" spans="1:3">
      <c r="A45" s="13">
        <v>43</v>
      </c>
      <c r="B45" s="14" t="s">
        <v>177</v>
      </c>
      <c r="C45" s="15" t="s">
        <v>148</v>
      </c>
    </row>
    <row r="46" ht="15" spans="1:3">
      <c r="A46" s="13">
        <v>44</v>
      </c>
      <c r="B46" s="14" t="s">
        <v>178</v>
      </c>
      <c r="C46" s="15" t="s">
        <v>148</v>
      </c>
    </row>
    <row r="47" ht="15" spans="1:3">
      <c r="A47" s="13">
        <v>45</v>
      </c>
      <c r="B47" s="14" t="s">
        <v>179</v>
      </c>
      <c r="C47" s="15" t="s">
        <v>148</v>
      </c>
    </row>
    <row r="48" ht="15" spans="1:3">
      <c r="A48" s="13">
        <v>46</v>
      </c>
      <c r="B48" s="14" t="s">
        <v>180</v>
      </c>
      <c r="C48" s="15" t="s">
        <v>148</v>
      </c>
    </row>
    <row r="49" ht="29.25" spans="1:3">
      <c r="A49" s="13">
        <v>47</v>
      </c>
      <c r="B49" s="14" t="s">
        <v>181</v>
      </c>
      <c r="C49" s="15" t="s">
        <v>148</v>
      </c>
    </row>
    <row r="50" ht="15" spans="1:3">
      <c r="A50" s="13">
        <v>48</v>
      </c>
      <c r="B50" s="14" t="s">
        <v>182</v>
      </c>
      <c r="C50" s="15" t="s">
        <v>148</v>
      </c>
    </row>
    <row r="51" ht="15" spans="1:3">
      <c r="A51" s="13">
        <v>49</v>
      </c>
      <c r="B51" s="14" t="s">
        <v>50</v>
      </c>
      <c r="C51" s="15" t="s">
        <v>148</v>
      </c>
    </row>
    <row r="52" ht="15" spans="1:3">
      <c r="A52" s="13">
        <v>50</v>
      </c>
      <c r="B52" s="14" t="s">
        <v>183</v>
      </c>
      <c r="C52" s="15" t="s">
        <v>148</v>
      </c>
    </row>
    <row r="53" ht="15" spans="1:3">
      <c r="A53" s="13">
        <v>51</v>
      </c>
      <c r="B53" s="14" t="s">
        <v>30</v>
      </c>
      <c r="C53" s="15" t="s">
        <v>148</v>
      </c>
    </row>
    <row r="54" ht="15" spans="1:3">
      <c r="A54" s="13">
        <v>52</v>
      </c>
      <c r="B54" s="14" t="s">
        <v>42</v>
      </c>
      <c r="C54" s="15" t="s">
        <v>148</v>
      </c>
    </row>
    <row r="55" ht="15" spans="1:3">
      <c r="A55" s="13">
        <v>53</v>
      </c>
      <c r="B55" s="14" t="s">
        <v>184</v>
      </c>
      <c r="C55" s="15" t="s">
        <v>148</v>
      </c>
    </row>
    <row r="56" ht="15" spans="1:3">
      <c r="A56" s="13">
        <v>54</v>
      </c>
      <c r="B56" s="14" t="s">
        <v>185</v>
      </c>
      <c r="C56" s="15" t="s">
        <v>148</v>
      </c>
    </row>
    <row r="57" ht="15" spans="1:3">
      <c r="A57" s="13">
        <v>55</v>
      </c>
      <c r="B57" s="14" t="s">
        <v>186</v>
      </c>
      <c r="C57" s="15" t="s">
        <v>148</v>
      </c>
    </row>
    <row r="58" ht="15" spans="1:3">
      <c r="A58" s="13">
        <v>56</v>
      </c>
      <c r="B58" s="14" t="s">
        <v>187</v>
      </c>
      <c r="C58" s="15" t="s">
        <v>148</v>
      </c>
    </row>
    <row r="59" ht="15" spans="1:3">
      <c r="A59" s="13">
        <v>57</v>
      </c>
      <c r="B59" s="14" t="s">
        <v>188</v>
      </c>
      <c r="C59" s="15" t="s">
        <v>148</v>
      </c>
    </row>
    <row r="60" ht="15" spans="1:3">
      <c r="A60" s="13">
        <v>58</v>
      </c>
      <c r="B60" s="14" t="s">
        <v>189</v>
      </c>
      <c r="C60" s="15" t="s">
        <v>148</v>
      </c>
    </row>
    <row r="61" ht="15" spans="1:3">
      <c r="A61" s="13">
        <v>59</v>
      </c>
      <c r="B61" s="14" t="s">
        <v>190</v>
      </c>
      <c r="C61" s="15" t="s">
        <v>148</v>
      </c>
    </row>
    <row r="62" ht="15" spans="1:3">
      <c r="A62" s="13">
        <v>60</v>
      </c>
      <c r="B62" s="14" t="s">
        <v>191</v>
      </c>
      <c r="C62" s="15" t="s">
        <v>148</v>
      </c>
    </row>
    <row r="63" ht="15" spans="1:3">
      <c r="A63" s="13">
        <v>61</v>
      </c>
      <c r="B63" s="14" t="s">
        <v>71</v>
      </c>
      <c r="C63" s="15" t="s">
        <v>148</v>
      </c>
    </row>
    <row r="64" ht="15" spans="1:3">
      <c r="A64" s="13">
        <v>62</v>
      </c>
      <c r="B64" s="14" t="s">
        <v>192</v>
      </c>
      <c r="C64" s="15" t="s">
        <v>148</v>
      </c>
    </row>
    <row r="65" ht="15" spans="1:3">
      <c r="A65" s="13">
        <v>63</v>
      </c>
      <c r="B65" s="14" t="s">
        <v>193</v>
      </c>
      <c r="C65" s="15" t="s">
        <v>148</v>
      </c>
    </row>
    <row r="66" ht="15" spans="1:3">
      <c r="A66" s="13">
        <v>64</v>
      </c>
      <c r="B66" s="14" t="s">
        <v>194</v>
      </c>
      <c r="C66" s="15" t="s">
        <v>148</v>
      </c>
    </row>
    <row r="67" ht="15" spans="1:3">
      <c r="A67" s="13">
        <v>65</v>
      </c>
      <c r="B67" s="14" t="s">
        <v>113</v>
      </c>
      <c r="C67" s="15" t="s">
        <v>148</v>
      </c>
    </row>
    <row r="68" ht="15" spans="1:3">
      <c r="A68" s="13">
        <v>66</v>
      </c>
      <c r="B68" s="14" t="s">
        <v>64</v>
      </c>
      <c r="C68" s="15" t="s">
        <v>148</v>
      </c>
    </row>
    <row r="69" ht="15" spans="1:3">
      <c r="A69" s="13">
        <v>67</v>
      </c>
      <c r="B69" s="14" t="s">
        <v>195</v>
      </c>
      <c r="C69" s="15" t="s">
        <v>148</v>
      </c>
    </row>
    <row r="70" ht="15" spans="1:3">
      <c r="A70" s="13">
        <v>68</v>
      </c>
      <c r="B70" s="14" t="s">
        <v>85</v>
      </c>
      <c r="C70" s="15" t="s">
        <v>148</v>
      </c>
    </row>
    <row r="71" ht="15" spans="1:3">
      <c r="A71" s="13">
        <v>69</v>
      </c>
      <c r="B71" s="14" t="s">
        <v>68</v>
      </c>
      <c r="C71" s="15" t="s">
        <v>148</v>
      </c>
    </row>
    <row r="72" ht="15" spans="1:3">
      <c r="A72" s="13">
        <v>70</v>
      </c>
      <c r="B72" s="14" t="s">
        <v>196</v>
      </c>
      <c r="C72" s="15" t="s">
        <v>148</v>
      </c>
    </row>
    <row r="73" ht="15" spans="1:3">
      <c r="A73" s="13">
        <v>71</v>
      </c>
      <c r="B73" s="14" t="s">
        <v>197</v>
      </c>
      <c r="C73" s="15" t="s">
        <v>148</v>
      </c>
    </row>
    <row r="74" ht="15" spans="1:3">
      <c r="A74" s="13">
        <v>72</v>
      </c>
      <c r="B74" s="14" t="s">
        <v>198</v>
      </c>
      <c r="C74" s="15" t="s">
        <v>148</v>
      </c>
    </row>
    <row r="75" ht="15" spans="1:3">
      <c r="A75" s="13">
        <v>73</v>
      </c>
      <c r="B75" s="14" t="s">
        <v>199</v>
      </c>
      <c r="C75" s="15" t="s">
        <v>148</v>
      </c>
    </row>
    <row r="76" ht="15" spans="1:3">
      <c r="A76" s="13">
        <v>74</v>
      </c>
      <c r="B76" s="14" t="s">
        <v>200</v>
      </c>
      <c r="C76" s="15" t="s">
        <v>148</v>
      </c>
    </row>
    <row r="77" ht="15" spans="1:3">
      <c r="A77" s="13">
        <v>75</v>
      </c>
      <c r="B77" s="14" t="s">
        <v>201</v>
      </c>
      <c r="C77" s="15" t="s">
        <v>148</v>
      </c>
    </row>
    <row r="78" ht="15" spans="1:3">
      <c r="A78" s="13">
        <v>76</v>
      </c>
      <c r="B78" s="14" t="s">
        <v>202</v>
      </c>
      <c r="C78" s="15" t="s">
        <v>148</v>
      </c>
    </row>
    <row r="79" ht="15" spans="1:3">
      <c r="A79" s="13">
        <v>77</v>
      </c>
      <c r="B79" s="14" t="s">
        <v>203</v>
      </c>
      <c r="C79" s="15" t="s">
        <v>148</v>
      </c>
    </row>
    <row r="80" ht="15" spans="1:3">
      <c r="A80" s="13">
        <v>78</v>
      </c>
      <c r="B80" s="14" t="s">
        <v>204</v>
      </c>
      <c r="C80" s="15" t="s">
        <v>148</v>
      </c>
    </row>
    <row r="81" ht="15" spans="1:3">
      <c r="A81" s="13">
        <v>79</v>
      </c>
      <c r="B81" s="14" t="s">
        <v>205</v>
      </c>
      <c r="C81" s="15" t="s">
        <v>148</v>
      </c>
    </row>
    <row r="82" ht="15" spans="1:3">
      <c r="A82" s="13">
        <v>80</v>
      </c>
      <c r="B82" s="14" t="s">
        <v>206</v>
      </c>
      <c r="C82" s="15" t="s">
        <v>148</v>
      </c>
    </row>
    <row r="83" ht="15" spans="1:3">
      <c r="A83" s="13">
        <v>81</v>
      </c>
      <c r="B83" s="14" t="s">
        <v>207</v>
      </c>
      <c r="C83" s="15" t="s">
        <v>148</v>
      </c>
    </row>
    <row r="84" ht="15" spans="1:3">
      <c r="A84" s="13">
        <v>82</v>
      </c>
      <c r="B84" s="14" t="s">
        <v>208</v>
      </c>
      <c r="C84" s="15" t="s">
        <v>148</v>
      </c>
    </row>
    <row r="85" ht="15" spans="1:3">
      <c r="A85" s="13">
        <v>83</v>
      </c>
      <c r="B85" s="14" t="s">
        <v>209</v>
      </c>
      <c r="C85" s="15" t="s">
        <v>148</v>
      </c>
    </row>
    <row r="86" ht="15" spans="1:3">
      <c r="A86" s="13">
        <v>84</v>
      </c>
      <c r="B86" s="14" t="s">
        <v>210</v>
      </c>
      <c r="C86" s="15" t="s">
        <v>148</v>
      </c>
    </row>
    <row r="87" ht="15" spans="1:4">
      <c r="A87" s="13">
        <v>85</v>
      </c>
      <c r="B87" s="14" t="s">
        <v>211</v>
      </c>
      <c r="C87" s="15" t="s">
        <v>148</v>
      </c>
      <c r="D87" s="15" t="s">
        <v>212</v>
      </c>
    </row>
    <row r="88" ht="15" spans="1:4">
      <c r="A88" s="13">
        <v>86</v>
      </c>
      <c r="B88" s="14" t="s">
        <v>213</v>
      </c>
      <c r="C88" s="15" t="s">
        <v>148</v>
      </c>
      <c r="D88" s="15" t="s">
        <v>212</v>
      </c>
    </row>
    <row r="89" ht="15" spans="1:4">
      <c r="A89" s="13">
        <v>87</v>
      </c>
      <c r="B89" s="14" t="s">
        <v>214</v>
      </c>
      <c r="C89" s="15" t="s">
        <v>148</v>
      </c>
      <c r="D89" s="15" t="s">
        <v>212</v>
      </c>
    </row>
    <row r="90" ht="15" spans="1:4">
      <c r="A90" s="13">
        <v>88</v>
      </c>
      <c r="B90" s="14" t="s">
        <v>215</v>
      </c>
      <c r="C90" s="15" t="s">
        <v>148</v>
      </c>
      <c r="D90" s="15" t="s">
        <v>212</v>
      </c>
    </row>
    <row r="91" ht="15" spans="1:4">
      <c r="A91" s="13">
        <v>89</v>
      </c>
      <c r="B91" s="14" t="s">
        <v>216</v>
      </c>
      <c r="C91" s="15" t="s">
        <v>148</v>
      </c>
      <c r="D91" s="15" t="s">
        <v>212</v>
      </c>
    </row>
    <row r="92" ht="15" spans="1:4">
      <c r="A92" s="13">
        <v>90</v>
      </c>
      <c r="B92" s="14" t="s">
        <v>217</v>
      </c>
      <c r="C92" s="15" t="s">
        <v>148</v>
      </c>
      <c r="D92" s="15" t="s">
        <v>212</v>
      </c>
    </row>
    <row r="93" ht="15" spans="1:4">
      <c r="A93" s="13">
        <v>91</v>
      </c>
      <c r="B93" s="14" t="s">
        <v>98</v>
      </c>
      <c r="C93" s="15" t="s">
        <v>148</v>
      </c>
      <c r="D93" s="15" t="s">
        <v>212</v>
      </c>
    </row>
    <row r="94" ht="15" spans="1:4">
      <c r="A94" s="13">
        <v>92</v>
      </c>
      <c r="B94" s="14" t="s">
        <v>218</v>
      </c>
      <c r="C94" s="15" t="s">
        <v>148</v>
      </c>
      <c r="D94" s="15" t="s">
        <v>212</v>
      </c>
    </row>
    <row r="95" ht="15" spans="1:4">
      <c r="A95" s="13">
        <v>93</v>
      </c>
      <c r="B95" s="14" t="s">
        <v>219</v>
      </c>
      <c r="C95" s="15" t="s">
        <v>148</v>
      </c>
      <c r="D95" s="15" t="s">
        <v>212</v>
      </c>
    </row>
    <row r="96" ht="15" spans="1:4">
      <c r="A96" s="13">
        <v>94</v>
      </c>
      <c r="B96" s="14" t="s">
        <v>220</v>
      </c>
      <c r="C96" s="15" t="s">
        <v>148</v>
      </c>
      <c r="D96" s="15" t="s">
        <v>212</v>
      </c>
    </row>
    <row r="97" ht="15" spans="1:4">
      <c r="A97" s="13">
        <v>95</v>
      </c>
      <c r="B97" s="14" t="s">
        <v>221</v>
      </c>
      <c r="C97" s="15" t="s">
        <v>148</v>
      </c>
      <c r="D97" s="15" t="s">
        <v>212</v>
      </c>
    </row>
    <row r="98" ht="15" spans="1:4">
      <c r="A98" s="13">
        <v>96</v>
      </c>
      <c r="B98" s="14" t="s">
        <v>222</v>
      </c>
      <c r="C98" s="15" t="s">
        <v>148</v>
      </c>
      <c r="D98" s="15" t="s">
        <v>212</v>
      </c>
    </row>
    <row r="99" ht="15" spans="1:4">
      <c r="A99" s="13">
        <v>97</v>
      </c>
      <c r="B99" s="16" t="s">
        <v>223</v>
      </c>
      <c r="C99" s="15" t="s">
        <v>148</v>
      </c>
      <c r="D99" s="15" t="s">
        <v>212</v>
      </c>
    </row>
    <row r="100" ht="15" spans="1:4">
      <c r="A100" s="13">
        <v>98</v>
      </c>
      <c r="B100" s="14" t="s">
        <v>224</v>
      </c>
      <c r="C100" s="15" t="s">
        <v>148</v>
      </c>
      <c r="D100" s="15" t="s">
        <v>212</v>
      </c>
    </row>
    <row r="101" ht="15" spans="1:4">
      <c r="A101" s="13">
        <v>99</v>
      </c>
      <c r="B101" s="14" t="s">
        <v>225</v>
      </c>
      <c r="C101" s="15" t="s">
        <v>148</v>
      </c>
      <c r="D101" s="15" t="s">
        <v>212</v>
      </c>
    </row>
    <row r="102" ht="15" spans="1:4">
      <c r="A102" s="13">
        <v>100</v>
      </c>
      <c r="B102" s="14" t="s">
        <v>91</v>
      </c>
      <c r="C102" s="15" t="s">
        <v>148</v>
      </c>
      <c r="D102" s="15" t="s">
        <v>212</v>
      </c>
    </row>
    <row r="103" ht="15" spans="1:4">
      <c r="A103" s="13">
        <v>101</v>
      </c>
      <c r="B103" s="14" t="s">
        <v>226</v>
      </c>
      <c r="C103" s="15" t="s">
        <v>148</v>
      </c>
      <c r="D103" s="15" t="s">
        <v>212</v>
      </c>
    </row>
    <row r="104" ht="15" spans="1:4">
      <c r="A104" s="13">
        <v>102</v>
      </c>
      <c r="B104" s="14" t="s">
        <v>227</v>
      </c>
      <c r="C104" s="15" t="s">
        <v>148</v>
      </c>
      <c r="D104" s="15" t="s">
        <v>212</v>
      </c>
    </row>
    <row r="105" ht="15" spans="1:4">
      <c r="A105" s="13">
        <v>103</v>
      </c>
      <c r="B105" s="14" t="s">
        <v>228</v>
      </c>
      <c r="C105" s="15" t="s">
        <v>148</v>
      </c>
      <c r="D105" s="15" t="s">
        <v>212</v>
      </c>
    </row>
    <row r="106" ht="15" spans="1:4">
      <c r="A106" s="13">
        <v>104</v>
      </c>
      <c r="B106" s="14" t="s">
        <v>229</v>
      </c>
      <c r="C106" s="15" t="s">
        <v>148</v>
      </c>
      <c r="D106" s="15" t="s">
        <v>212</v>
      </c>
    </row>
    <row r="107" ht="15" spans="1:4">
      <c r="A107" s="13">
        <v>105</v>
      </c>
      <c r="B107" s="14" t="s">
        <v>230</v>
      </c>
      <c r="C107" s="15" t="s">
        <v>148</v>
      </c>
      <c r="D107" s="15" t="s">
        <v>212</v>
      </c>
    </row>
    <row r="108" ht="15" spans="1:4">
      <c r="A108" s="13">
        <v>106</v>
      </c>
      <c r="B108" s="14" t="s">
        <v>231</v>
      </c>
      <c r="C108" s="15" t="s">
        <v>148</v>
      </c>
      <c r="D108" s="15" t="s">
        <v>212</v>
      </c>
    </row>
    <row r="109" ht="15" spans="1:4">
      <c r="A109" s="13">
        <v>107</v>
      </c>
      <c r="B109" s="14" t="s">
        <v>232</v>
      </c>
      <c r="C109" s="15" t="s">
        <v>148</v>
      </c>
      <c r="D109" s="15" t="s">
        <v>212</v>
      </c>
    </row>
    <row r="110" ht="15" spans="1:4">
      <c r="A110" s="13">
        <v>108</v>
      </c>
      <c r="B110" s="14" t="s">
        <v>233</v>
      </c>
      <c r="C110" s="15" t="s">
        <v>148</v>
      </c>
      <c r="D110" s="15" t="s">
        <v>212</v>
      </c>
    </row>
    <row r="111" ht="15" spans="1:4">
      <c r="A111" s="13">
        <v>109</v>
      </c>
      <c r="B111" s="14" t="s">
        <v>234</v>
      </c>
      <c r="C111" s="15" t="s">
        <v>148</v>
      </c>
      <c r="D111" s="15" t="s">
        <v>212</v>
      </c>
    </row>
    <row r="112" ht="15" spans="1:4">
      <c r="A112" s="13">
        <v>110</v>
      </c>
      <c r="B112" s="14" t="s">
        <v>235</v>
      </c>
      <c r="C112" s="15" t="s">
        <v>148</v>
      </c>
      <c r="D112" s="15" t="s">
        <v>212</v>
      </c>
    </row>
    <row r="113" ht="15" spans="1:4">
      <c r="A113" s="13">
        <v>111</v>
      </c>
      <c r="B113" s="14" t="s">
        <v>236</v>
      </c>
      <c r="C113" s="15" t="s">
        <v>148</v>
      </c>
      <c r="D113" s="15" t="s">
        <v>212</v>
      </c>
    </row>
    <row r="114" ht="15" spans="1:4">
      <c r="A114" s="13">
        <v>112</v>
      </c>
      <c r="B114" s="14" t="s">
        <v>108</v>
      </c>
      <c r="C114" s="15" t="s">
        <v>148</v>
      </c>
      <c r="D114" s="15" t="s">
        <v>212</v>
      </c>
    </row>
    <row r="115" ht="15" spans="1:4">
      <c r="A115" s="13">
        <v>113</v>
      </c>
      <c r="B115" s="14" t="s">
        <v>237</v>
      </c>
      <c r="C115" s="15" t="s">
        <v>148</v>
      </c>
      <c r="D115" s="15" t="s">
        <v>212</v>
      </c>
    </row>
    <row r="116" ht="15" spans="1:4">
      <c r="A116" s="13">
        <v>114</v>
      </c>
      <c r="B116" s="14" t="s">
        <v>238</v>
      </c>
      <c r="C116" s="15" t="s">
        <v>148</v>
      </c>
      <c r="D116" s="15" t="s">
        <v>212</v>
      </c>
    </row>
    <row r="117" ht="15" spans="1:4">
      <c r="A117" s="13">
        <v>115</v>
      </c>
      <c r="B117" s="14" t="s">
        <v>239</v>
      </c>
      <c r="C117" s="15" t="s">
        <v>148</v>
      </c>
      <c r="D117" s="15" t="s">
        <v>212</v>
      </c>
    </row>
    <row r="118" ht="15" spans="1:4">
      <c r="A118" s="13">
        <v>116</v>
      </c>
      <c r="B118" s="14" t="s">
        <v>240</v>
      </c>
      <c r="C118" s="15" t="s">
        <v>148</v>
      </c>
      <c r="D118" s="15" t="s">
        <v>212</v>
      </c>
    </row>
    <row r="119" ht="15" spans="1:4">
      <c r="A119" s="13">
        <v>117</v>
      </c>
      <c r="B119" s="14" t="s">
        <v>241</v>
      </c>
      <c r="C119" s="15" t="s">
        <v>148</v>
      </c>
      <c r="D119" s="15" t="s">
        <v>212</v>
      </c>
    </row>
    <row r="120" ht="15" spans="1:4">
      <c r="A120" s="13">
        <v>118</v>
      </c>
      <c r="B120" s="14" t="s">
        <v>242</v>
      </c>
      <c r="C120" s="15" t="s">
        <v>148</v>
      </c>
      <c r="D120" s="15" t="s">
        <v>212</v>
      </c>
    </row>
    <row r="121" ht="15" spans="1:3">
      <c r="A121" s="13"/>
      <c r="B121" s="14" t="s">
        <v>36</v>
      </c>
      <c r="C121" s="15" t="s">
        <v>243</v>
      </c>
    </row>
  </sheetData>
  <autoFilter xmlns:etc="http://www.wps.cn/officeDocument/2017/etCustomData" ref="A2:D121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selection activeCell="B13" sqref="B13"/>
    </sheetView>
  </sheetViews>
  <sheetFormatPr defaultColWidth="9" defaultRowHeight="14.25" outlineLevelCol="3"/>
  <cols>
    <col min="1" max="1" width="28.1083333333333" customWidth="1"/>
    <col min="2" max="2" width="30.1083333333333" customWidth="1"/>
    <col min="4" max="4" width="11.4416666666667" customWidth="1"/>
  </cols>
  <sheetData>
    <row r="1" ht="15.75" spans="1:4">
      <c r="A1" s="2" t="s">
        <v>244</v>
      </c>
      <c r="B1" s="2" t="s">
        <v>245</v>
      </c>
      <c r="C1" s="2" t="s">
        <v>246</v>
      </c>
      <c r="D1" s="2" t="s">
        <v>247</v>
      </c>
    </row>
    <row r="2" spans="1:4">
      <c r="A2" s="3" t="s">
        <v>248</v>
      </c>
      <c r="B2" s="3" t="s">
        <v>249</v>
      </c>
      <c r="C2" s="3">
        <v>1</v>
      </c>
      <c r="D2" s="4">
        <v>5000</v>
      </c>
    </row>
    <row r="3" spans="1:4">
      <c r="A3" s="3" t="s">
        <v>250</v>
      </c>
      <c r="B3" s="3" t="s">
        <v>251</v>
      </c>
      <c r="C3" s="3">
        <v>2</v>
      </c>
      <c r="D3" s="3">
        <v>3000</v>
      </c>
    </row>
    <row r="4" spans="1:4">
      <c r="A4" s="3" t="s">
        <v>252</v>
      </c>
      <c r="B4" s="3" t="s">
        <v>253</v>
      </c>
      <c r="C4" s="3">
        <v>3</v>
      </c>
      <c r="D4" s="3">
        <v>2000</v>
      </c>
    </row>
    <row r="5" spans="1:4">
      <c r="A5" s="3" t="s">
        <v>254</v>
      </c>
      <c r="B5" s="3"/>
      <c r="C5" s="3">
        <v>4</v>
      </c>
      <c r="D5" s="3">
        <v>1000</v>
      </c>
    </row>
    <row r="6" spans="1:4">
      <c r="A6" s="5" t="s">
        <v>255</v>
      </c>
      <c r="B6" s="5" t="s">
        <v>256</v>
      </c>
      <c r="C6" s="5">
        <v>5</v>
      </c>
      <c r="D6" s="5">
        <v>1000</v>
      </c>
    </row>
    <row r="7" spans="1:4">
      <c r="A7" s="5" t="s">
        <v>257</v>
      </c>
      <c r="B7" s="5" t="s">
        <v>258</v>
      </c>
      <c r="C7" s="5">
        <v>6</v>
      </c>
      <c r="D7" s="5">
        <v>800</v>
      </c>
    </row>
    <row r="8" s="1" customFormat="1" spans="1:4">
      <c r="A8" s="6"/>
      <c r="B8" s="6"/>
      <c r="C8" s="6"/>
      <c r="D8" s="6"/>
    </row>
    <row r="9" spans="1:4">
      <c r="A9" s="3" t="s">
        <v>259</v>
      </c>
      <c r="B9" s="3" t="s">
        <v>260</v>
      </c>
      <c r="C9" s="3">
        <v>7</v>
      </c>
      <c r="D9" s="3">
        <v>3000</v>
      </c>
    </row>
    <row r="10" spans="1:4">
      <c r="A10" s="3" t="s">
        <v>261</v>
      </c>
      <c r="B10" s="3" t="s">
        <v>262</v>
      </c>
      <c r="C10" s="3">
        <v>8</v>
      </c>
      <c r="D10" s="3">
        <v>2000</v>
      </c>
    </row>
    <row r="11" spans="1:4">
      <c r="A11" s="3" t="s">
        <v>263</v>
      </c>
      <c r="B11" s="3" t="s">
        <v>264</v>
      </c>
      <c r="C11" s="3">
        <v>9</v>
      </c>
      <c r="D11" s="3">
        <v>1500</v>
      </c>
    </row>
    <row r="12" spans="1:4">
      <c r="A12" s="3" t="s">
        <v>265</v>
      </c>
      <c r="B12" s="3"/>
      <c r="C12" s="3">
        <v>10</v>
      </c>
      <c r="D12" s="3">
        <v>1000</v>
      </c>
    </row>
    <row r="13" spans="1:4">
      <c r="A13" s="5" t="s">
        <v>266</v>
      </c>
      <c r="B13" s="5" t="s">
        <v>267</v>
      </c>
      <c r="C13" s="5">
        <v>11</v>
      </c>
      <c r="D13" s="5">
        <v>800</v>
      </c>
    </row>
    <row r="14" spans="1:4">
      <c r="A14" s="5" t="s">
        <v>268</v>
      </c>
      <c r="B14" s="5" t="s">
        <v>269</v>
      </c>
      <c r="C14" s="5">
        <v>12</v>
      </c>
      <c r="D14" s="5">
        <v>600</v>
      </c>
    </row>
    <row r="15" s="1" customFormat="1" spans="1:4">
      <c r="A15" s="6"/>
      <c r="B15" s="6"/>
      <c r="C15" s="6"/>
      <c r="D15" s="6"/>
    </row>
    <row r="16" spans="1:4">
      <c r="A16" s="3" t="s">
        <v>270</v>
      </c>
      <c r="B16" s="3" t="s">
        <v>270</v>
      </c>
      <c r="C16" s="3">
        <v>13</v>
      </c>
      <c r="D16" s="7" t="s">
        <v>271</v>
      </c>
    </row>
    <row r="17" hidden="1" spans="1:4">
      <c r="A17" t="s">
        <v>249</v>
      </c>
      <c r="C17">
        <v>1</v>
      </c>
      <c r="D17" s="8">
        <v>5000</v>
      </c>
    </row>
    <row r="18" hidden="1" spans="1:4">
      <c r="A18" t="s">
        <v>251</v>
      </c>
      <c r="C18">
        <v>2</v>
      </c>
      <c r="D18">
        <v>3000</v>
      </c>
    </row>
    <row r="19" hidden="1" spans="1:4">
      <c r="A19" t="s">
        <v>253</v>
      </c>
      <c r="C19">
        <v>3</v>
      </c>
      <c r="D19">
        <v>2000</v>
      </c>
    </row>
    <row r="20" hidden="1" spans="4:4">
      <c r="D20">
        <v>1000</v>
      </c>
    </row>
    <row r="21" hidden="1" spans="1:4">
      <c r="A21" s="9" t="s">
        <v>256</v>
      </c>
      <c r="C21" s="9">
        <v>5</v>
      </c>
      <c r="D21" s="9">
        <v>1000</v>
      </c>
    </row>
    <row r="22" hidden="1" spans="1:4">
      <c r="A22" s="9" t="s">
        <v>258</v>
      </c>
      <c r="C22" s="9">
        <v>6</v>
      </c>
      <c r="D22" s="9">
        <v>800</v>
      </c>
    </row>
    <row r="23" hidden="1" spans="1:4">
      <c r="A23" t="s">
        <v>260</v>
      </c>
      <c r="C23">
        <v>7</v>
      </c>
      <c r="D23">
        <v>3000</v>
      </c>
    </row>
    <row r="24" hidden="1" spans="1:4">
      <c r="A24" t="s">
        <v>262</v>
      </c>
      <c r="C24">
        <v>8</v>
      </c>
      <c r="D24">
        <v>2000</v>
      </c>
    </row>
    <row r="25" hidden="1" spans="1:4">
      <c r="A25" t="s">
        <v>264</v>
      </c>
      <c r="C25">
        <v>9</v>
      </c>
      <c r="D25">
        <v>1500</v>
      </c>
    </row>
    <row r="26" hidden="1" spans="4:4">
      <c r="D26">
        <v>1000</v>
      </c>
    </row>
    <row r="27" hidden="1" spans="1:4">
      <c r="A27" s="9" t="s">
        <v>267</v>
      </c>
      <c r="C27" s="9">
        <v>11</v>
      </c>
      <c r="D27" s="9">
        <v>800</v>
      </c>
    </row>
    <row r="28" hidden="1" spans="1:4">
      <c r="A28" s="9" t="s">
        <v>269</v>
      </c>
      <c r="C28" s="9">
        <v>12</v>
      </c>
      <c r="D28" s="9">
        <v>600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附件3 科技创新优秀指导教师信息汇总表</vt:lpstr>
      <vt:lpstr>表1.全国普通高校大学生竞赛排行榜</vt:lpstr>
      <vt:lpstr>表2.获奖金额及对应奖项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杨絮</dc:creator>
  <cp:lastModifiedBy>三水1371550432</cp:lastModifiedBy>
  <dcterms:created xsi:type="dcterms:W3CDTF">2024-11-08T08:46:00Z</dcterms:created>
  <cp:lastPrinted>2024-11-12T03:54:00Z</cp:lastPrinted>
  <dcterms:modified xsi:type="dcterms:W3CDTF">2024-11-22T04:22:43Z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6AD93840B38849B5BEAE78CA78B0FE3E_13</vt:lpwstr>
  </property>
  <property fmtid="{D5CDD505-2E9C-101B-9397-08002B2CF9AE}" pid="3" name="KSOProductBuildVer">
    <vt:lpwstr>2052-12.1.0.18912</vt:lpwstr>
  </property>
</Properties>
</file>