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附件4 科技创新奖学金汇总表（学生）" sheetId="5" r:id="rId1"/>
    <sheet name="表1.全国普通高校大学生竞赛排行榜" sheetId="6" r:id="rId2"/>
    <sheet name="表2.获奖金额及对应奖项" sheetId="4" r:id="rId3"/>
  </sheets>
  <definedNames>
    <definedName name="_xlnm._FilterDatabase" localSheetId="0" hidden="1">'附件4 科技创新奖学金汇总表（学生）'!$A$1:$R$212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<sst xmlns="http://schemas.openxmlformats.org/spreadsheetml/2006/main" count="2136" uniqueCount="595">
  <si>
    <t>校区2023-2024学年科技创新奖学金申报信息汇总表（学生填）</t>
  </si>
  <si>
    <t>序号</t>
  </si>
  <si>
    <t>姓名</t>
  </si>
  <si>
    <t>学号</t>
  </si>
  <si>
    <t>部门/学院</t>
  </si>
  <si>
    <t>成果类别</t>
  </si>
  <si>
    <t>竞赛名称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</si>
  <si>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</si>
  <si>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</si>
  <si>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</si>
  <si>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</si>
  <si>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</si>
  <si>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</si>
  <si>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</si>
  <si>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参赛形式</t>
  </si>
  <si>
    <t>奖金分配比例
（填xx%，如20%）</t>
  </si>
  <si>
    <t>个人奖金金额（元）</t>
  </si>
  <si>
    <t>是否仅证书</t>
  </si>
  <si>
    <t>示例</t>
  </si>
  <si>
    <t>张三</t>
  </si>
  <si>
    <t>2022015xxx</t>
  </si>
  <si>
    <t>石油学院</t>
  </si>
  <si>
    <t>中国国际大学生创新大赛</t>
  </si>
  <si>
    <t>国家级</t>
  </si>
  <si>
    <t>一等奖</t>
  </si>
  <si>
    <t>是</t>
  </si>
  <si>
    <t>团队</t>
  </si>
  <si>
    <t>全国大学生机械创新设计大赛</t>
  </si>
  <si>
    <t>省部级</t>
  </si>
  <si>
    <t>否</t>
  </si>
  <si>
    <t>个人</t>
  </si>
  <si>
    <t>王四</t>
  </si>
  <si>
    <t>发明专利</t>
  </si>
  <si>
    <t>发明专利：xxxx</t>
  </si>
  <si>
    <t>特等奖</t>
  </si>
  <si>
    <t>柯景源</t>
  </si>
  <si>
    <t>2021015933</t>
  </si>
  <si>
    <t>工学院</t>
  </si>
  <si>
    <t>竞赛获奖</t>
  </si>
  <si>
    <t>二等奖</t>
  </si>
  <si>
    <t>李文博</t>
  </si>
  <si>
    <t>2021015935</t>
  </si>
  <si>
    <t>全国大学生先进成图技术与产品信息建模创新大赛</t>
  </si>
  <si>
    <t>安长缨</t>
  </si>
  <si>
    <t>2021015926</t>
  </si>
  <si>
    <t>学术论文</t>
  </si>
  <si>
    <t>学术论文：《Prediction-based Motion Planning for UAV Interception》</t>
  </si>
  <si>
    <t>杨仁康</t>
  </si>
  <si>
    <t>2021015885</t>
  </si>
  <si>
    <t>三等奖</t>
  </si>
  <si>
    <t>张娅鑫</t>
  </si>
  <si>
    <t>2021015891</t>
  </si>
  <si>
    <t>赵恩雨</t>
  </si>
  <si>
    <t>2021016121</t>
  </si>
  <si>
    <t>学术论文：《Iron-carbon composite as flow electrode active material for highly efficient electrosorption of uranium from radioactive wastewater》</t>
  </si>
  <si>
    <t>向节</t>
  </si>
  <si>
    <t>2021016114</t>
  </si>
  <si>
    <t>全国大学生统计建模大赛</t>
  </si>
  <si>
    <t>周佳萍</t>
  </si>
  <si>
    <t>2021016098</t>
  </si>
  <si>
    <t>全国大学生化工设计竞赛</t>
  </si>
  <si>
    <t>2024年8月</t>
  </si>
  <si>
    <t>高昕源</t>
  </si>
  <si>
    <t>2021015637</t>
  </si>
  <si>
    <t>全国大学生数学竞赛</t>
  </si>
  <si>
    <t>王宇涵</t>
  </si>
  <si>
    <t>2021015630</t>
  </si>
  <si>
    <t>朱倩姣</t>
  </si>
  <si>
    <t>2021015598</t>
  </si>
  <si>
    <t>全国大学生物理实验竞赛</t>
  </si>
  <si>
    <t>解博仁</t>
  </si>
  <si>
    <t>2021015607</t>
  </si>
  <si>
    <t>代晓天</t>
  </si>
  <si>
    <t>2021015602</t>
  </si>
  <si>
    <t>全国大学生化工实验大赛</t>
  </si>
  <si>
    <t>向南</t>
  </si>
  <si>
    <t>2021015497</t>
  </si>
  <si>
    <t>全国大学生能源经济学术创意大赛</t>
  </si>
  <si>
    <t>乔诗琪</t>
  </si>
  <si>
    <t>2021015496</t>
  </si>
  <si>
    <t>卢晨阳</t>
  </si>
  <si>
    <t>2021015509</t>
  </si>
  <si>
    <t>耿撒莎</t>
  </si>
  <si>
    <t>2021015825</t>
  </si>
  <si>
    <t>中国机器人及人工智能大赛</t>
  </si>
  <si>
    <t>汤海洋</t>
  </si>
  <si>
    <t>2021015844</t>
  </si>
  <si>
    <t>中国大学生机械工程创新创意大赛-①过程装备实践与创新赛、②铸造工艺设计赛、③材料热处理创新创业赛、④起重机创意赛、⑤智能制造大赛</t>
  </si>
  <si>
    <t>莫倩</t>
  </si>
  <si>
    <t>2021015858</t>
  </si>
  <si>
    <t>邵凯</t>
  </si>
  <si>
    <t>2021015875</t>
  </si>
  <si>
    <t>王建新</t>
  </si>
  <si>
    <t>2021015882</t>
  </si>
  <si>
    <t>全国大学生信息安全与对抗技术竞赛</t>
  </si>
  <si>
    <t>陈宏昇</t>
  </si>
  <si>
    <t>2021015893</t>
  </si>
  <si>
    <t>胡首杰</t>
  </si>
  <si>
    <t>2021015932</t>
  </si>
  <si>
    <t>中国大学生计算机设计大赛</t>
  </si>
  <si>
    <t>2024年7-8月</t>
  </si>
  <si>
    <t>徐飞雁</t>
  </si>
  <si>
    <t>2021015793</t>
  </si>
  <si>
    <t>全国大学生金相技能大赛</t>
  </si>
  <si>
    <t>2024年7月30日</t>
  </si>
  <si>
    <t>黄锦霞</t>
  </si>
  <si>
    <t>2021015792</t>
  </si>
  <si>
    <t>夏明洋</t>
  </si>
  <si>
    <t>2021015817</t>
  </si>
  <si>
    <t>冯江</t>
  </si>
  <si>
    <t>2021015769</t>
  </si>
  <si>
    <t>王乾</t>
  </si>
  <si>
    <t>2022016207</t>
  </si>
  <si>
    <t>徐嘉陆</t>
  </si>
  <si>
    <t>2022016209</t>
  </si>
  <si>
    <t>王继勇</t>
  </si>
  <si>
    <t>2022016206</t>
  </si>
  <si>
    <t>蓝桥杯全国软件和信息技术专业人才大赛</t>
  </si>
  <si>
    <t>王思祎</t>
  </si>
  <si>
    <t>2022016208</t>
  </si>
  <si>
    <t>廖晨曦</t>
  </si>
  <si>
    <t>2022016039</t>
  </si>
  <si>
    <t>常磊</t>
  </si>
  <si>
    <t>2022016193</t>
  </si>
  <si>
    <t>张祥瑞</t>
  </si>
  <si>
    <t>2022016219</t>
  </si>
  <si>
    <t>叶海涛</t>
  </si>
  <si>
    <t>2022016049</t>
  </si>
  <si>
    <t>中国高校智能机器人创意大赛</t>
  </si>
  <si>
    <t>刘凯</t>
  </si>
  <si>
    <t>2022016201</t>
  </si>
  <si>
    <t>刘嘉城</t>
  </si>
  <si>
    <t>2022016040</t>
  </si>
  <si>
    <t>邹婧</t>
  </si>
  <si>
    <t>2022016025</t>
  </si>
  <si>
    <t>王海沣</t>
  </si>
  <si>
    <t>2022016046</t>
  </si>
  <si>
    <t>全国大学生数学建模竞赛</t>
  </si>
  <si>
    <t>仅证书</t>
  </si>
  <si>
    <t>蒋孟杰</t>
  </si>
  <si>
    <t>2022016135</t>
  </si>
  <si>
    <t>肖群</t>
  </si>
  <si>
    <t>2022016048</t>
  </si>
  <si>
    <t>廉竹雅</t>
  </si>
  <si>
    <t>2022016123</t>
  </si>
  <si>
    <t>何开言</t>
  </si>
  <si>
    <t>2022015803</t>
  </si>
  <si>
    <t>李晨硕</t>
  </si>
  <si>
    <t>2022016036</t>
  </si>
  <si>
    <t>李宝仪</t>
  </si>
  <si>
    <t>2022015937</t>
  </si>
  <si>
    <t>袁金言</t>
  </si>
  <si>
    <t>2022016150</t>
  </si>
  <si>
    <t>宋凯枫</t>
  </si>
  <si>
    <t>2022016106</t>
  </si>
  <si>
    <t>王翔</t>
  </si>
  <si>
    <t>2022016011</t>
  </si>
  <si>
    <t>常海博</t>
  </si>
  <si>
    <t>2022015994</t>
  </si>
  <si>
    <t>卓凯</t>
  </si>
  <si>
    <t>2022016054</t>
  </si>
  <si>
    <t>闫炳霖</t>
  </si>
  <si>
    <t>2022015985</t>
  </si>
  <si>
    <t>中国大学生工程实践与创新能力大赛</t>
  </si>
  <si>
    <t>于汇洋</t>
  </si>
  <si>
    <t>2022016016</t>
  </si>
  <si>
    <t>冉晓行</t>
  </si>
  <si>
    <t>2022016008</t>
  </si>
  <si>
    <t>梁博雅</t>
  </si>
  <si>
    <t>2023016394</t>
  </si>
  <si>
    <t>刘泽安</t>
  </si>
  <si>
    <t>2023015785</t>
  </si>
  <si>
    <t>杨心媛</t>
  </si>
  <si>
    <t>2023015801</t>
  </si>
  <si>
    <t>全国大学生节能减排社会实践与科技竞赛</t>
  </si>
  <si>
    <t>徐乐</t>
  </si>
  <si>
    <t>2023015789</t>
  </si>
  <si>
    <t>王菁茂</t>
  </si>
  <si>
    <t>2023015787</t>
  </si>
  <si>
    <t>罗冰梅</t>
  </si>
  <si>
    <t>2022015894</t>
  </si>
  <si>
    <t>王通</t>
  </si>
  <si>
    <t>2022015916</t>
  </si>
  <si>
    <t>黄镇</t>
  </si>
  <si>
    <t>2022015805</t>
  </si>
  <si>
    <t>全国大学生生命科学竞赛（CULSC）</t>
  </si>
  <si>
    <t>汪婧</t>
  </si>
  <si>
    <t>2022015699</t>
  </si>
  <si>
    <t>何敬凯</t>
  </si>
  <si>
    <t>2022015833</t>
  </si>
  <si>
    <t>肖博远</t>
  </si>
  <si>
    <t>2022015682</t>
  </si>
  <si>
    <t>王子衡</t>
  </si>
  <si>
    <t>2022015785</t>
  </si>
  <si>
    <t>邹家钰</t>
  </si>
  <si>
    <t>2022015791</t>
  </si>
  <si>
    <t>穆畅龙</t>
  </si>
  <si>
    <t>2022015811</t>
  </si>
  <si>
    <t>童一飞</t>
  </si>
  <si>
    <t>2022015848</t>
  </si>
  <si>
    <t>曹艺</t>
  </si>
  <si>
    <t>2022015768</t>
  </si>
  <si>
    <t>孔一泽</t>
  </si>
  <si>
    <t>2022015806</t>
  </si>
  <si>
    <t>刘京京</t>
  </si>
  <si>
    <t>2021015477</t>
  </si>
  <si>
    <t>刘成</t>
  </si>
  <si>
    <t>2021015475</t>
  </si>
  <si>
    <t>李谊森</t>
  </si>
  <si>
    <t>2021015473</t>
  </si>
  <si>
    <t>吴海林</t>
  </si>
  <si>
    <t>2021015487</t>
  </si>
  <si>
    <t>才宇涵</t>
  </si>
  <si>
    <t>2021015460</t>
  </si>
  <si>
    <t>中国石油工程设计大赛</t>
  </si>
  <si>
    <t>黄德林</t>
  </si>
  <si>
    <t>2021015472</t>
  </si>
  <si>
    <t>梁士霖</t>
  </si>
  <si>
    <t>2021015474</t>
  </si>
  <si>
    <t>秦江川</t>
  </si>
  <si>
    <t>2022016074</t>
  </si>
  <si>
    <t>李言栋</t>
  </si>
  <si>
    <t>2022016070</t>
  </si>
  <si>
    <t>曹沛文</t>
  </si>
  <si>
    <t>2022016059</t>
  </si>
  <si>
    <t>外研社全国大学生英语系列赛-①英语演讲、②英语辩论、③英语写作、④英语阅读</t>
  </si>
  <si>
    <t>任天毅</t>
  </si>
  <si>
    <t>2022016105</t>
  </si>
  <si>
    <t>解英浩</t>
  </si>
  <si>
    <t>2021015868</t>
  </si>
  <si>
    <t>李钰奇</t>
  </si>
  <si>
    <t>2022015740</t>
  </si>
  <si>
    <t>全国大学生语言文字能力大赛</t>
  </si>
  <si>
    <t>田海龙</t>
  </si>
  <si>
    <t>2022015747</t>
  </si>
  <si>
    <t>章启凌</t>
  </si>
  <si>
    <t>2021016052</t>
  </si>
  <si>
    <t>学术论文：《Multi-Objective Particle Swarm Optimization-Based Optimization Model for Heliostat Field Design》</t>
  </si>
  <si>
    <t>罗嘉希</t>
  </si>
  <si>
    <t>2021016036</t>
  </si>
  <si>
    <t>刘润基</t>
  </si>
  <si>
    <t>2021016035</t>
  </si>
  <si>
    <t>赫子璇</t>
  </si>
  <si>
    <t>2021016033</t>
  </si>
  <si>
    <t>王梦佳</t>
  </si>
  <si>
    <t>2021016027</t>
  </si>
  <si>
    <t>罗方骏</t>
  </si>
  <si>
    <t>2021015902</t>
  </si>
  <si>
    <t>申梓钰</t>
  </si>
  <si>
    <t>2021015713</t>
  </si>
  <si>
    <t>向博文</t>
  </si>
  <si>
    <t>2021015980</t>
  </si>
  <si>
    <t>崔振宇</t>
  </si>
  <si>
    <t>2021015764</t>
  </si>
  <si>
    <t>张云超</t>
  </si>
  <si>
    <t>2019015595</t>
  </si>
  <si>
    <t>李成业</t>
  </si>
  <si>
    <t>2021015770</t>
  </si>
  <si>
    <t>杨莹雯</t>
  </si>
  <si>
    <t>2021015794</t>
  </si>
  <si>
    <t>王芝越</t>
  </si>
  <si>
    <t>2021015782</t>
  </si>
  <si>
    <t>丁世辉</t>
  </si>
  <si>
    <t>2021015765</t>
  </si>
  <si>
    <t>侯俊卓</t>
  </si>
  <si>
    <t>2021015737</t>
  </si>
  <si>
    <t>刘竞航</t>
  </si>
  <si>
    <t>2023016112</t>
  </si>
  <si>
    <t>邱子桓</t>
  </si>
  <si>
    <t>2022016076</t>
  </si>
  <si>
    <t>冀腾旭</t>
  </si>
  <si>
    <t>2023015630</t>
  </si>
  <si>
    <t>刘嘉祺</t>
  </si>
  <si>
    <t>2022015761</t>
  </si>
  <si>
    <t>张蕴仪</t>
  </si>
  <si>
    <t>2022015766</t>
  </si>
  <si>
    <t>袁紫皓</t>
  </si>
  <si>
    <t>2022015789</t>
  </si>
  <si>
    <t>毕子健</t>
  </si>
  <si>
    <t>2022015767</t>
  </si>
  <si>
    <t>华镜博</t>
  </si>
  <si>
    <t>2022015771</t>
  </si>
  <si>
    <t>李欣芮</t>
  </si>
  <si>
    <t>2022015760</t>
  </si>
  <si>
    <t>王皓冉</t>
  </si>
  <si>
    <t>2023016378</t>
  </si>
  <si>
    <t>邓高权</t>
  </si>
  <si>
    <t>2021015864</t>
  </si>
  <si>
    <t>全国大学生机器人大赛-①RoboMaster、②RoboCon</t>
  </si>
  <si>
    <t>罗文浩</t>
  </si>
  <si>
    <t>2023016311</t>
  </si>
  <si>
    <t>李嘉西</t>
  </si>
  <si>
    <t>2023016040</t>
  </si>
  <si>
    <t>彭嘉惠</t>
  </si>
  <si>
    <t>2023016425</t>
  </si>
  <si>
    <t>中国机器人大赛暨RoboCup机器人世界杯中国赛</t>
  </si>
  <si>
    <t>何翔</t>
  </si>
  <si>
    <t>2019015436</t>
  </si>
  <si>
    <t>全国大学生电子商务“创新、创意及创业”挑战赛</t>
  </si>
  <si>
    <t>周梦婷</t>
  </si>
  <si>
    <t>2022016324</t>
  </si>
  <si>
    <t>史学炎</t>
  </si>
  <si>
    <t>2022016336</t>
  </si>
  <si>
    <t>付大任</t>
  </si>
  <si>
    <t>2022016329</t>
  </si>
  <si>
    <t>张逸盈</t>
  </si>
  <si>
    <t>2022016323</t>
  </si>
  <si>
    <t>赵雨晴</t>
  </si>
  <si>
    <t>2021015465</t>
  </si>
  <si>
    <t>张玉</t>
  </si>
  <si>
    <t>2022015927</t>
  </si>
  <si>
    <t>孟泽康</t>
  </si>
  <si>
    <t>2022015940</t>
  </si>
  <si>
    <t>田浩楠</t>
  </si>
  <si>
    <t>2022015944</t>
  </si>
  <si>
    <t>张渝</t>
  </si>
  <si>
    <t>2021015562</t>
  </si>
  <si>
    <t>张艺凡</t>
  </si>
  <si>
    <t>2021015561</t>
  </si>
  <si>
    <t>其他比赛未在排行榜中</t>
  </si>
  <si>
    <t>王梓越</t>
  </si>
  <si>
    <t>2022015733</t>
  </si>
  <si>
    <t>王爱淇</t>
  </si>
  <si>
    <t>2022015732</t>
  </si>
  <si>
    <t>姜灏鑫</t>
  </si>
  <si>
    <t>2022015738</t>
  </si>
  <si>
    <t>赵青云</t>
  </si>
  <si>
    <t>2021015563</t>
  </si>
  <si>
    <t>余扬睿</t>
  </si>
  <si>
    <t>2023015718</t>
  </si>
  <si>
    <t>周智源</t>
  </si>
  <si>
    <t>2021016021</t>
  </si>
  <si>
    <t>学术论文：《Design and validation of industrial equipment based on MPC-PID control》</t>
  </si>
  <si>
    <t>万宇航</t>
  </si>
  <si>
    <t>2023016926</t>
  </si>
  <si>
    <t>学术论文：《Research on weathering recoqnition model ofancient qlass based on three-laver neural network》</t>
  </si>
  <si>
    <t>谢余萱</t>
  </si>
  <si>
    <t>2022015599</t>
  </si>
  <si>
    <t>王星戈</t>
  </si>
  <si>
    <t>2022016295</t>
  </si>
  <si>
    <t>段海涛</t>
  </si>
  <si>
    <t>2022015641</t>
  </si>
  <si>
    <t>贾正阳</t>
  </si>
  <si>
    <t>2022015644</t>
  </si>
  <si>
    <t>贾相瑞</t>
  </si>
  <si>
    <t>2022015610</t>
  </si>
  <si>
    <t>焦天放</t>
  </si>
  <si>
    <t>2022015611</t>
  </si>
  <si>
    <t>余佳乐</t>
  </si>
  <si>
    <t>2022015619</t>
  </si>
  <si>
    <t>曹明瑞</t>
  </si>
  <si>
    <t>2022015993</t>
  </si>
  <si>
    <t>邱文钊</t>
  </si>
  <si>
    <t>2022015976</t>
  </si>
  <si>
    <t>陈畅</t>
  </si>
  <si>
    <t>2022015636</t>
  </si>
  <si>
    <t>张宇</t>
  </si>
  <si>
    <t>2022015623</t>
  </si>
  <si>
    <t>“求是杯”国际诗歌创作与翻译大赛</t>
  </si>
  <si>
    <t>丁立</t>
  </si>
  <si>
    <t>2022015639</t>
  </si>
  <si>
    <t>路翔升</t>
  </si>
  <si>
    <t>2022015615</t>
  </si>
  <si>
    <t>任思源</t>
  </si>
  <si>
    <t>2022015663</t>
  </si>
  <si>
    <t>唐宇</t>
  </si>
  <si>
    <t>2022015978</t>
  </si>
  <si>
    <t>庞新宇</t>
  </si>
  <si>
    <t>2022015648</t>
  </si>
  <si>
    <t>国际先进机器人及仿真技术大赛</t>
  </si>
  <si>
    <t>李光普</t>
  </si>
  <si>
    <t>2021015639</t>
  </si>
  <si>
    <t>学术论文：《Phosphate Removal Efficiency and Life Cycle Assessment of Different Anode Materials in Electrocoagulation Treatment of Wastewater》</t>
  </si>
  <si>
    <t>卓嘉</t>
  </si>
  <si>
    <t>2021015564</t>
  </si>
  <si>
    <t>郑治国</t>
  </si>
  <si>
    <t>2021015588</t>
  </si>
  <si>
    <t>陈超</t>
  </si>
  <si>
    <t>2021015567</t>
  </si>
  <si>
    <t>常葆祺</t>
  </si>
  <si>
    <t>2021015566</t>
  </si>
  <si>
    <t>学术论文：《Research on Carbon Dioxide-Assisted Electrocoagulation Technology for Treatment of Divalent Cations in Water》</t>
  </si>
  <si>
    <t>何岸留</t>
  </si>
  <si>
    <t>2021015593</t>
  </si>
  <si>
    <t>陈星树</t>
  </si>
  <si>
    <t>2021015863</t>
  </si>
  <si>
    <t>常文旺</t>
  </si>
  <si>
    <t>2021015762</t>
  </si>
  <si>
    <t>王悉名</t>
  </si>
  <si>
    <t>2021015647</t>
  </si>
  <si>
    <t>白鑫</t>
  </si>
  <si>
    <t>2021015861</t>
  </si>
  <si>
    <t>尹昌凯</t>
  </si>
  <si>
    <t>2021015683</t>
  </si>
  <si>
    <t>葛格</t>
  </si>
  <si>
    <t>2021015624</t>
  </si>
  <si>
    <t>徐晋薇</t>
  </si>
  <si>
    <t>2022015958</t>
  </si>
  <si>
    <t>杨承林</t>
  </si>
  <si>
    <t>2022016015</t>
  </si>
  <si>
    <t>王琼</t>
  </si>
  <si>
    <t>2023016460</t>
  </si>
  <si>
    <t>王涛</t>
  </si>
  <si>
    <t>2022016176</t>
  </si>
  <si>
    <t>李佳璇</t>
  </si>
  <si>
    <t>2022016166</t>
  </si>
  <si>
    <t>茅伟杰</t>
  </si>
  <si>
    <t>2022016171</t>
  </si>
  <si>
    <t>贾晓萌</t>
  </si>
  <si>
    <t>2022016165</t>
  </si>
  <si>
    <t>薛宏宇</t>
  </si>
  <si>
    <t>2022016179</t>
  </si>
  <si>
    <t>刘静</t>
  </si>
  <si>
    <t>2022016169</t>
  </si>
  <si>
    <t>高孜阳</t>
  </si>
  <si>
    <t>2022015929</t>
  </si>
  <si>
    <t>张蓝蕙</t>
  </si>
  <si>
    <t>2022015992</t>
  </si>
  <si>
    <t>李祥</t>
  </si>
  <si>
    <t>2023016142</t>
  </si>
  <si>
    <t>金仁杰</t>
  </si>
  <si>
    <t>2023016277</t>
  </si>
  <si>
    <t>黄庆</t>
  </si>
  <si>
    <t>2023016275</t>
  </si>
  <si>
    <t>张方申</t>
  </si>
  <si>
    <t>2023016089</t>
  </si>
  <si>
    <t>纪兆一</t>
  </si>
  <si>
    <t>2023016276</t>
  </si>
  <si>
    <t>丁彦熙</t>
  </si>
  <si>
    <t>2023015999</t>
  </si>
  <si>
    <t>张郑磊</t>
  </si>
  <si>
    <t>2023016256</t>
  </si>
  <si>
    <t>李凤鸣</t>
  </si>
  <si>
    <t>2021016002</t>
  </si>
  <si>
    <t>软件著作</t>
  </si>
  <si>
    <t>软件著作：二氧化碳管道站场地上管道泄漏监测与信息服务平台[简称：碳氧+]V1.0</t>
  </si>
  <si>
    <t>陈雷明</t>
  </si>
  <si>
    <t>2021015270</t>
  </si>
  <si>
    <t>学术论文：《Research on optimization of heat supply system of heat exchanger station based on fuzzy PID control》</t>
  </si>
  <si>
    <t>李芳泼</t>
  </si>
  <si>
    <t>2021016001</t>
  </si>
  <si>
    <t>全国大学生物联网设计竞赛</t>
  </si>
  <si>
    <t>赵洋</t>
  </si>
  <si>
    <t>2021016020</t>
  </si>
  <si>
    <t>吴威</t>
  </si>
  <si>
    <t>2021016113</t>
  </si>
  <si>
    <t>全国大学生智能汽车竞赛</t>
  </si>
  <si>
    <t>刘翰林</t>
  </si>
  <si>
    <t>2021016005</t>
  </si>
  <si>
    <t>王显普</t>
  </si>
  <si>
    <t>2021016011</t>
  </si>
  <si>
    <t>王俊毅</t>
  </si>
  <si>
    <t>2021016112</t>
  </si>
  <si>
    <t>薛帆</t>
  </si>
  <si>
    <t>2022015600</t>
  </si>
  <si>
    <t>尤畅</t>
  </si>
  <si>
    <t>2022015685</t>
  </si>
  <si>
    <t>尹欣瑜</t>
  </si>
  <si>
    <t>2022015666</t>
  </si>
  <si>
    <t>乔子涵</t>
  </si>
  <si>
    <t>2021016063</t>
  </si>
  <si>
    <t>iCAN大学生创新创业大赛</t>
  </si>
  <si>
    <t>陈子洋</t>
  </si>
  <si>
    <t>2021016067</t>
  </si>
  <si>
    <t>郑璞</t>
  </si>
  <si>
    <t>2021016088</t>
  </si>
  <si>
    <t>陈珂璠</t>
  </si>
  <si>
    <t>2021016057</t>
  </si>
  <si>
    <t>“挑战杯”全国大学生课外学术科技作品竞赛</t>
  </si>
  <si>
    <t>丁志宇</t>
  </si>
  <si>
    <t>2021016068</t>
  </si>
  <si>
    <t>龙芳艳</t>
  </si>
  <si>
    <t>2021016061</t>
  </si>
  <si>
    <t>备注：标蓝格子有公式计算，无需自行填写</t>
  </si>
  <si>
    <t>全国普通高校大学生竞赛排行榜</t>
  </si>
  <si>
    <t>竞赛名称</t>
  </si>
  <si>
    <t>竞赛类别</t>
  </si>
  <si>
    <t>备注</t>
  </si>
  <si>
    <t>一类</t>
  </si>
  <si>
    <t>“挑战杯”中国大学生创业计划大赛</t>
  </si>
  <si>
    <t>ACM-ICPC国际大学生程序设计竞赛</t>
  </si>
  <si>
    <t>二类</t>
  </si>
  <si>
    <t>全国大学生电子设计竞赛</t>
  </si>
  <si>
    <t>中国大学生医学技术技能大赛</t>
  </si>
  <si>
    <t>全国大学生结构设计竞赛</t>
  </si>
  <si>
    <t>全国大学生广告艺术大赛</t>
  </si>
  <si>
    <t>全国大学生物流设计大赛</t>
  </si>
  <si>
    <t>两岸新锐设计竞赛·华灿奖</t>
  </si>
  <si>
    <t>全国大学生创新创业训练计划年会展示</t>
  </si>
  <si>
    <t>全国大学生市场调查与分析大赛</t>
  </si>
  <si>
    <t>全国三维数字化创新设计大赛</t>
  </si>
  <si>
    <t>“西门子杯”中国智能制造挑战赛</t>
  </si>
  <si>
    <t>中国大学生服务外包创新创业大赛</t>
  </si>
  <si>
    <t>中国高校计算机大赛-①大数据挑战赛、②团体程序设计天梯赛、③移动应用创新赛、④网络技术挑战赛、⑤人工智能创意赛</t>
  </si>
  <si>
    <t>米兰设计周--中国高校设计学科师生优秀作品展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</si>
  <si>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</si>
  <si>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</si>
  <si>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</si>
  <si>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全国大学生信息安全竞赛</t>
  </si>
  <si>
    <t>未来设计师·全国高校数字艺术设计大赛</t>
  </si>
  <si>
    <t>全国周培源大学生力学竞赛</t>
  </si>
  <si>
    <t>“中国软件杯”大学生软件设计大赛</t>
  </si>
  <si>
    <t>中美青年创客大赛</t>
  </si>
  <si>
    <t>睿抗机器人开发者大赛(RAICOM)</t>
  </si>
  <si>
    <t>“大唐杯”全国大学生新一代信息通信技术大赛</t>
  </si>
  <si>
    <t>华为ICT大赛</t>
  </si>
  <si>
    <t>全国大学生嵌入式芯片与系统设计竞赛</t>
  </si>
  <si>
    <t>全国高校BIM毕业设计创新大赛</t>
  </si>
  <si>
    <t>全国高校商业精英挑战赛-①品牌策划竞赛、②会展专业创新创业实践竞赛、③国际贸易竞赛、④创新创业竞赛⑤会计与商业管理素例竞赛</t>
  </si>
  <si>
    <t>“学创杯”全国大学生创业综合模拟大赛</t>
  </si>
  <si>
    <t>中国好创意暨全国数字艺术设计大赛</t>
  </si>
  <si>
    <t>“21世纪杯”全国英语演讲比赛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</si>
  <si>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</si>
  <si>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</si>
  <si>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</si>
  <si>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</si>
  <si>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</si>
  <si>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</si>
  <si>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全国大学生化学实验创新设计大赛</t>
  </si>
  <si>
    <t>全国大学生计算机系统能力大赛</t>
  </si>
  <si>
    <t>全国大学生花园设计建造竞赛</t>
  </si>
  <si>
    <t>全国大学生测绘学科创新创业智能大赛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</si>
  <si>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</si>
  <si>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</si>
  <si>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</si>
  <si>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</si>
  <si>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</si>
  <si>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</si>
  <si>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</si>
  <si>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</si>
  <si>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</si>
  <si>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全国职业院校技能大赛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</si>
  <si>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</si>
  <si>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</si>
  <si>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</si>
  <si>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</si>
  <si>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</si>
  <si>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</si>
  <si>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观察目录</t>
  </si>
  <si>
    <t>KTK设计奖·全球华人设计比赛</t>
  </si>
  <si>
    <t>大学生财务决策竞赛</t>
  </si>
  <si>
    <t>“中译国青杯”国际组织文件翻译大赛</t>
  </si>
  <si>
    <t>中国大学生人力资源创新实践大赛(HRU大赛)</t>
  </si>
  <si>
    <t>中国大学生广告艺术节学院奖</t>
  </si>
  <si>
    <t>中国国际飞行器设计挑战赛</t>
  </si>
  <si>
    <t>“中装杯”全国大学生环境设计大赛</t>
  </si>
  <si>
    <t>东方设计奖·全国高校创新设计大赛</t>
  </si>
  <si>
    <t>“外教社·词达人杯”全国大学生英语词汇能力大赛</t>
  </si>
  <si>
    <t>全国大学生人力资源管理综合能力竞赛</t>
  </si>
  <si>
    <t>全国大学生计算机应用能力与数字素养大赛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</si>
  <si>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</si>
  <si>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</si>
  <si>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</si>
  <si>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</si>
  <si>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全国邮政行业职业教育快递技能大赛</t>
  </si>
  <si>
    <t>全国供应链大赛</t>
  </si>
  <si>
    <t>全国高校企业价值创造实战竞赛</t>
  </si>
  <si>
    <t>全国高校经济决策虚仿实验大赛</t>
  </si>
  <si>
    <t>全国高校模拟飞行锦标赛</t>
  </si>
  <si>
    <t>全国高等学校民航服务技能大赛</t>
  </si>
  <si>
    <t>时报金犊奖</t>
  </si>
  <si>
    <t>金蝶云管理创新杯</t>
  </si>
  <si>
    <t>“品茗杯”全国高校智能建造创新应用大赛</t>
  </si>
  <si>
    <t>“泰山杯”全国医学影像技术专业大学生（本科）实践技能大赛</t>
  </si>
  <si>
    <t>新华三杯全国大学生数字技术大赛</t>
  </si>
  <si>
    <t>全国高校计算机能力挑战赛</t>
  </si>
  <si>
    <r>
      <rPr>
        <sz val="11"/>
        <rFont val="仿宋"/>
        <charset val="134"/>
      </rPr>
      <t>“福思特杯”全国大学生审计精英挑战赛</t>
    </r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</si>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</sst>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31" fontId="7" fillId="0" borderId="7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57" fontId="7" fillId="0" borderId="7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2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P224" sqref="P224"/>
    </sheetView>
  </sheetViews>
  <sheetFormatPr defaultColWidth="8.83333333333333" defaultRowHeight="14.25"/>
  <cols>
    <col min="2" max="2" width="7.84166666666667" customWidth="1"/>
    <col min="3" max="3" width="11.1666666666667" customWidth="1"/>
    <col min="4" max="5" width="10.8333333333333" customWidth="1"/>
    <col min="6" max="6" width="58.6416666666667" customWidth="1"/>
    <col min="7" max="7" width="17.3333333333333" customWidth="1"/>
    <col min="8" max="8" width="14" customWidth="1"/>
    <col min="9" max="9" width="9.83333333333333" customWidth="1"/>
    <col min="10" max="10" width="10.5" customWidth="1"/>
    <col min="11" max="11" width="9.83333333333333" customWidth="1"/>
    <col min="12" max="12" width="9.83333333333333" hidden="1" customWidth="1"/>
    <col min="13" max="13" width="19.8333333333333" hidden="1" customWidth="1"/>
    <col min="14" max="14" width="10.5" customWidth="1"/>
    <col min="16" max="16" width="15.1666666666667" customWidth="1"/>
    <col min="18" max="18" width="12" customWidth="1"/>
    <col min="21" max="21" width="28" customWidth="1"/>
    <col min="22" max="22" width="30" customWidth="1"/>
    <col min="24" max="24" width="11.3333333333333" customWidth="1"/>
  </cols>
  <sheetData>
    <row r="1" ht="30.5" customHeight="1" spans="1:1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ht="42.75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3" t="s">
        <v>9</v>
      </c>
      <c r="J2" s="14" t="s">
        <v>10</v>
      </c>
      <c r="K2" s="14" t="s">
        <v>11</v>
      </c>
      <c r="L2" s="14" t="s">
        <v>12</v>
      </c>
      <c r="M2" s="14"/>
      <c r="N2" s="15" t="s">
        <v>13</v>
      </c>
      <c r="O2" s="14" t="s">
        <v>14</v>
      </c>
      <c r="P2" s="14" t="s">
        <v>15</v>
      </c>
      <c r="Q2" s="15" t="s">
        <v>16</v>
      </c>
      <c r="R2" s="15" t="s">
        <v>17</v>
      </c>
    </row>
    <row r="3" spans="1:18">
      <c r="A3" s="16" t="s">
        <v>18</v>
      </c>
      <c r="B3" s="16" t="s">
        <v>19</v>
      </c>
      <c r="C3" s="17" t="s">
        <v>20</v>
      </c>
      <c r="D3" s="16" t="s">
        <v>21</v>
      </c>
      <c r="E3" s="16"/>
      <c r="F3" s="16" t="s">
        <v>22</v>
      </c>
      <c r="G3" s="18">
        <v>45200</v>
      </c>
      <c r="H3" s="19" t="str">
        <f>VLOOKUP(F3,表1.全国普通高校大学生竞赛排行榜!B:C,2,0)</f>
        <v>一类</v>
      </c>
      <c r="I3" s="16" t="s">
        <v>23</v>
      </c>
      <c r="J3" s="16" t="s">
        <v>24</v>
      </c>
      <c r="K3" s="16" t="s">
        <v>25</v>
      </c>
      <c r="L3" s="16" t="str">
        <f>_xlfn.IFS(K3="是","（含特）",K3="否","（不含特）")</f>
        <v>（含特）</v>
      </c>
      <c r="M3" s="16" t="str">
        <f>H3&amp;I3&amp;J3&amp;L3</f>
        <v>一类国家级一等奖（含特）</v>
      </c>
      <c r="N3" s="19">
        <f>VLOOKUP(M3,表2.获奖金额及对应奖项!A:D,4,0)</f>
        <v>5000</v>
      </c>
      <c r="O3" s="16" t="s">
        <v>26</v>
      </c>
      <c r="P3" s="21">
        <v>0.2</v>
      </c>
      <c r="Q3" s="19">
        <f>N3*P3</f>
        <v>1000</v>
      </c>
      <c r="R3" s="19" t="str">
        <f>IF(COUNT(FIND({1,2,3,4,5,6,7,8,9,0},Q3))&gt;0,"","仅证书")</f>
        <v/>
      </c>
    </row>
    <row r="4" spans="1:18">
      <c r="A4" s="16" t="s">
        <v>18</v>
      </c>
      <c r="B4" s="16" t="s">
        <v>19</v>
      </c>
      <c r="C4" s="17" t="s">
        <v>20</v>
      </c>
      <c r="D4" s="16" t="s">
        <v>21</v>
      </c>
      <c r="E4" s="16"/>
      <c r="F4" s="16" t="s">
        <v>27</v>
      </c>
      <c r="G4" s="18">
        <v>45200</v>
      </c>
      <c r="H4" s="19" t="str">
        <f>VLOOKUP(F4,表1.全国普通高校大学生竞赛排行榜!B:C,2,0)</f>
        <v>二类</v>
      </c>
      <c r="I4" s="16" t="s">
        <v>28</v>
      </c>
      <c r="J4" s="16" t="s">
        <v>24</v>
      </c>
      <c r="K4" s="16" t="s">
        <v>29</v>
      </c>
      <c r="L4" s="16" t="str">
        <f t="shared" ref="L4:L11" si="0">_xlfn.IFS(K4="是","（含特）",K4="否","（不含特）")</f>
        <v>（不含特）</v>
      </c>
      <c r="M4" s="16" t="str">
        <f t="shared" ref="M4:M11" si="1">H4&amp;I4&amp;J4&amp;L4</f>
        <v>二类省部级一等奖（不含特）</v>
      </c>
      <c r="N4" s="19">
        <f>VLOOKUP(M4,表2.获奖金额及对应奖项!A:D,4,0)</f>
        <v>1000</v>
      </c>
      <c r="O4" s="16" t="s">
        <v>30</v>
      </c>
      <c r="P4" s="21">
        <v>1</v>
      </c>
      <c r="Q4" s="19">
        <f>N4*P4</f>
        <v>1000</v>
      </c>
      <c r="R4" s="19" t="str">
        <f>IF(COUNT(FIND({1,2,3,4,5,6,7,8,9,0},Q4))&gt;0,"","仅证书")</f>
        <v/>
      </c>
    </row>
    <row r="5" spans="1:18">
      <c r="A5" s="16" t="s">
        <v>18</v>
      </c>
      <c r="B5" s="16" t="s">
        <v>31</v>
      </c>
      <c r="C5" s="17" t="s">
        <v>20</v>
      </c>
      <c r="D5" s="16"/>
      <c r="E5" s="16" t="s">
        <v>32</v>
      </c>
      <c r="F5" s="16" t="s">
        <v>33</v>
      </c>
      <c r="G5" s="16"/>
      <c r="H5" s="19" t="e">
        <f>VLOOKUP(F5,表1.全国普通高校大学生竞赛排行榜!B:C,2,0)</f>
        <v>#N/A</v>
      </c>
      <c r="I5" s="16" t="s">
        <v>23</v>
      </c>
      <c r="J5" s="16" t="s">
        <v>34</v>
      </c>
      <c r="K5" s="16"/>
      <c r="L5" s="16" t="e">
        <f t="shared" si="0"/>
        <v>#N/A</v>
      </c>
      <c r="M5" s="16" t="e">
        <f t="shared" si="1"/>
        <v>#N/A</v>
      </c>
      <c r="N5" s="19" t="e">
        <f>VLOOKUP(M5,表2.获奖金额及对应奖项!A:D,4,0)</f>
        <v>#N/A</v>
      </c>
      <c r="O5" s="16" t="s">
        <v>30</v>
      </c>
      <c r="P5" s="21">
        <v>1</v>
      </c>
      <c r="Q5" s="19">
        <v>100</v>
      </c>
      <c r="R5" s="19" t="str">
        <f>IF(COUNT(FIND({1,2,3,4,5,6,7,8,9,0},Q5))&gt;0,"","仅证书")</f>
        <v/>
      </c>
    </row>
    <row r="6" spans="1:18">
      <c r="A6" s="16">
        <v>1</v>
      </c>
      <c r="B6" s="16" t="s">
        <v>35</v>
      </c>
      <c r="C6" s="17" t="s">
        <v>36</v>
      </c>
      <c r="D6" s="16" t="s">
        <v>37</v>
      </c>
      <c r="E6" s="16" t="s">
        <v>38</v>
      </c>
      <c r="F6" s="16" t="s">
        <v>27</v>
      </c>
      <c r="G6" s="20">
        <v>45413</v>
      </c>
      <c r="H6" s="19" t="str">
        <f>VLOOKUP(F6,表1.全国普通高校大学生竞赛排行榜!B:C,2,0)</f>
        <v>二类</v>
      </c>
      <c r="I6" s="16" t="s">
        <v>28</v>
      </c>
      <c r="J6" s="16" t="s">
        <v>39</v>
      </c>
      <c r="K6" s="16" t="s">
        <v>29</v>
      </c>
      <c r="L6" s="16" t="str">
        <f t="shared" si="0"/>
        <v>（不含特）</v>
      </c>
      <c r="M6" s="16" t="str">
        <f t="shared" si="1"/>
        <v>二类省部级二等奖（不含特）</v>
      </c>
      <c r="N6" s="19">
        <f>VLOOKUP(M6,表2.获奖金额及对应奖项!A:D,4,0)</f>
        <v>800</v>
      </c>
      <c r="O6" s="16" t="s">
        <v>26</v>
      </c>
      <c r="P6" s="21">
        <v>1</v>
      </c>
      <c r="Q6" s="19">
        <f>N6*P6</f>
        <v>800</v>
      </c>
      <c r="R6" s="19" t="str">
        <f>IF(COUNT(FIND({1,2,3,4,5,6,7,8,9,0},Q6))&gt;0,"","仅证书")</f>
        <v/>
      </c>
    </row>
    <row r="7" spans="1:18">
      <c r="A7" s="16">
        <v>2</v>
      </c>
      <c r="B7" s="16" t="s">
        <v>40</v>
      </c>
      <c r="C7" s="17" t="s">
        <v>41</v>
      </c>
      <c r="D7" s="16" t="s">
        <v>37</v>
      </c>
      <c r="E7" s="16" t="s">
        <v>38</v>
      </c>
      <c r="F7" s="16" t="s">
        <v>42</v>
      </c>
      <c r="G7" s="20">
        <v>45442</v>
      </c>
      <c r="H7" s="19" t="str">
        <f>VLOOKUP(F7,表1.全国普通高校大学生竞赛排行榜!B:C,2,0)</f>
        <v>二类</v>
      </c>
      <c r="I7" s="16" t="s">
        <v>28</v>
      </c>
      <c r="J7" s="16" t="s">
        <v>39</v>
      </c>
      <c r="K7" s="16" t="s">
        <v>29</v>
      </c>
      <c r="L7" s="16" t="str">
        <f t="shared" si="0"/>
        <v>（不含特）</v>
      </c>
      <c r="M7" s="16" t="str">
        <f t="shared" si="1"/>
        <v>二类省部级二等奖（不含特）</v>
      </c>
      <c r="N7" s="19">
        <f>VLOOKUP(M7,表2.获奖金额及对应奖项!A:D,4,0)</f>
        <v>800</v>
      </c>
      <c r="O7" s="16" t="s">
        <v>26</v>
      </c>
      <c r="P7" s="21">
        <v>1</v>
      </c>
      <c r="Q7" s="19">
        <f>N7*P7</f>
        <v>800</v>
      </c>
      <c r="R7" s="19" t="str">
        <f>IF(COUNT(FIND({1,2,3,4,5,6,7,8,9,0},Q7))&gt;0,"","仅证书")</f>
        <v/>
      </c>
    </row>
    <row r="8" spans="1:18">
      <c r="A8" s="16">
        <v>3</v>
      </c>
      <c r="B8" s="16" t="s">
        <v>43</v>
      </c>
      <c r="C8" s="17" t="s">
        <v>44</v>
      </c>
      <c r="D8" s="16" t="s">
        <v>37</v>
      </c>
      <c r="E8" s="16" t="s">
        <v>45</v>
      </c>
      <c r="F8" s="16" t="s">
        <v>46</v>
      </c>
      <c r="G8" s="18">
        <v>45450</v>
      </c>
      <c r="H8" s="19" t="e">
        <f>VLOOKUP(F8,表1.全国普通高校大学生竞赛排行榜!B:C,2,0)</f>
        <v>#N/A</v>
      </c>
      <c r="I8" s="16" t="s">
        <v>23</v>
      </c>
      <c r="J8" s="16" t="s">
        <v>34</v>
      </c>
      <c r="K8" s="16"/>
      <c r="L8" s="16" t="e">
        <f t="shared" si="0"/>
        <v>#N/A</v>
      </c>
      <c r="M8" s="16" t="e">
        <f t="shared" si="1"/>
        <v>#N/A</v>
      </c>
      <c r="N8" s="19" t="e">
        <f>VLOOKUP(M8,表2.获奖金额及对应奖项!A:D,4,0)</f>
        <v>#N/A</v>
      </c>
      <c r="O8" s="16" t="s">
        <v>30</v>
      </c>
      <c r="P8" s="21">
        <v>1</v>
      </c>
      <c r="Q8" s="19">
        <v>100</v>
      </c>
      <c r="R8" s="19" t="str">
        <f>IF(COUNT(FIND({1,2,3,4,5,6,7,8,9,0},Q8))&gt;0,"","仅证书")</f>
        <v/>
      </c>
    </row>
    <row r="9" spans="1:18">
      <c r="A9" s="16">
        <v>4</v>
      </c>
      <c r="B9" s="16" t="s">
        <v>47</v>
      </c>
      <c r="C9" s="17" t="s">
        <v>48</v>
      </c>
      <c r="D9" s="16" t="s">
        <v>37</v>
      </c>
      <c r="E9" s="16" t="s">
        <v>38</v>
      </c>
      <c r="F9" s="16" t="s">
        <v>42</v>
      </c>
      <c r="G9" s="18">
        <v>45504</v>
      </c>
      <c r="H9" s="19" t="str">
        <f>VLOOKUP(F9,表1.全国普通高校大学生竞赛排行榜!B:C,2,0)</f>
        <v>二类</v>
      </c>
      <c r="I9" s="16" t="s">
        <v>23</v>
      </c>
      <c r="J9" s="16" t="s">
        <v>49</v>
      </c>
      <c r="K9" s="16" t="s">
        <v>29</v>
      </c>
      <c r="L9" s="16" t="str">
        <f t="shared" si="0"/>
        <v>（不含特）</v>
      </c>
      <c r="M9" s="16" t="str">
        <f t="shared" si="1"/>
        <v>二类国家级三等奖（不含特）</v>
      </c>
      <c r="N9" s="19">
        <f>VLOOKUP(M9,表2.获奖金额及对应奖项!A:D,4,0)</f>
        <v>1500</v>
      </c>
      <c r="O9" s="16" t="s">
        <v>30</v>
      </c>
      <c r="P9" s="21">
        <v>1</v>
      </c>
      <c r="Q9" s="19">
        <f>N9*P9</f>
        <v>1500</v>
      </c>
      <c r="R9" s="19" t="str">
        <f>IF(COUNT(FIND({1,2,3,4,5,6,7,8,9,0},Q9))&gt;0,"","仅证书")</f>
        <v/>
      </c>
    </row>
    <row r="10" spans="1:18">
      <c r="A10" s="16">
        <v>5</v>
      </c>
      <c r="B10" s="16" t="s">
        <v>50</v>
      </c>
      <c r="C10" s="17" t="s">
        <v>51</v>
      </c>
      <c r="D10" s="16" t="s">
        <v>37</v>
      </c>
      <c r="E10" s="16" t="s">
        <v>38</v>
      </c>
      <c r="F10" s="16" t="s">
        <v>42</v>
      </c>
      <c r="G10" s="20">
        <v>45413</v>
      </c>
      <c r="H10" s="19" t="str">
        <f>VLOOKUP(F10,表1.全国普通高校大学生竞赛排行榜!B:C,2,0)</f>
        <v>二类</v>
      </c>
      <c r="I10" s="16" t="s">
        <v>28</v>
      </c>
      <c r="J10" s="16" t="s">
        <v>39</v>
      </c>
      <c r="K10" s="16" t="s">
        <v>29</v>
      </c>
      <c r="L10" s="16" t="str">
        <f t="shared" ref="L10:L41" si="2">_xlfn.IFS(K10="是","（含特）",K10="否","（不含特）")</f>
        <v>（不含特）</v>
      </c>
      <c r="M10" s="16" t="str">
        <f t="shared" ref="M10:M41" si="3">H10&amp;I10&amp;J10&amp;L10</f>
        <v>二类省部级二等奖（不含特）</v>
      </c>
      <c r="N10" s="19">
        <f>VLOOKUP(M10,表2.获奖金额及对应奖项!A:D,4,0)</f>
        <v>800</v>
      </c>
      <c r="O10" s="16" t="s">
        <v>30</v>
      </c>
      <c r="P10" s="21">
        <v>1</v>
      </c>
      <c r="Q10" s="19">
        <f t="shared" ref="Q10:Q41" si="4">N10*P10</f>
        <v>800</v>
      </c>
      <c r="R10" s="19" t="str">
        <f>IF(COUNT(FIND({1,2,3,4,5,6,7,8,9,0},Q10))&gt;0,"","仅证书")</f>
        <v/>
      </c>
    </row>
    <row r="11" spans="1:18">
      <c r="A11" s="16">
        <v>6</v>
      </c>
      <c r="B11" s="16" t="s">
        <v>52</v>
      </c>
      <c r="C11" s="17" t="s">
        <v>53</v>
      </c>
      <c r="D11" s="16" t="s">
        <v>37</v>
      </c>
      <c r="E11" s="16" t="s">
        <v>45</v>
      </c>
      <c r="F11" s="16" t="s">
        <v>54</v>
      </c>
      <c r="G11" s="20">
        <v>45474</v>
      </c>
      <c r="H11" s="19" t="e">
        <f>VLOOKUP(F11,表1.全国普通高校大学生竞赛排行榜!B:C,2,0)</f>
        <v>#N/A</v>
      </c>
      <c r="I11" s="16" t="s">
        <v>23</v>
      </c>
      <c r="J11" s="16" t="s">
        <v>34</v>
      </c>
      <c r="K11" s="16"/>
      <c r="L11" s="16" t="e">
        <f t="shared" si="2"/>
        <v>#N/A</v>
      </c>
      <c r="M11" s="16" t="e">
        <f t="shared" si="3"/>
        <v>#N/A</v>
      </c>
      <c r="N11" s="19" t="e">
        <f>VLOOKUP(M11,表2.获奖金额及对应奖项!A:D,4,0)</f>
        <v>#N/A</v>
      </c>
      <c r="O11" s="16" t="s">
        <v>30</v>
      </c>
      <c r="P11" s="21">
        <v>1</v>
      </c>
      <c r="Q11" s="19">
        <v>100</v>
      </c>
      <c r="R11" s="19" t="str">
        <f>IF(COUNT(FIND({1,2,3,4,5,6,7,8,9,0},Q11))&gt;0,"","仅证书")</f>
        <v/>
      </c>
    </row>
    <row r="12" spans="1:18">
      <c r="A12" s="16">
        <v>7</v>
      </c>
      <c r="B12" s="16" t="s">
        <v>55</v>
      </c>
      <c r="C12" s="17" t="s">
        <v>56</v>
      </c>
      <c r="D12" s="16" t="s">
        <v>37</v>
      </c>
      <c r="E12" s="16" t="s">
        <v>38</v>
      </c>
      <c r="F12" s="16" t="s">
        <v>57</v>
      </c>
      <c r="G12" s="20">
        <v>45474</v>
      </c>
      <c r="H12" s="19" t="str">
        <f>VLOOKUP(F12,表1.全国普通高校大学生竞赛排行榜!B:C,2,0)</f>
        <v>二类</v>
      </c>
      <c r="I12" s="16" t="s">
        <v>28</v>
      </c>
      <c r="J12" s="16" t="s">
        <v>24</v>
      </c>
      <c r="K12" s="16" t="s">
        <v>29</v>
      </c>
      <c r="L12" s="16" t="str">
        <f t="shared" si="2"/>
        <v>（不含特）</v>
      </c>
      <c r="M12" s="16" t="str">
        <f t="shared" si="3"/>
        <v>二类省部级一等奖（不含特）</v>
      </c>
      <c r="N12" s="19">
        <f>VLOOKUP(M12,表2.获奖金额及对应奖项!A:D,4,0)</f>
        <v>1000</v>
      </c>
      <c r="O12" s="16" t="s">
        <v>26</v>
      </c>
      <c r="P12" s="21">
        <v>0.5</v>
      </c>
      <c r="Q12" s="19">
        <f t="shared" si="4"/>
        <v>500</v>
      </c>
      <c r="R12" s="19" t="str">
        <f>IF(COUNT(FIND({1,2,3,4,5,6,7,8,9,0},Q12))&gt;0,"","仅证书")</f>
        <v/>
      </c>
    </row>
    <row r="13" spans="1:18">
      <c r="A13" s="16">
        <v>8</v>
      </c>
      <c r="B13" s="16" t="s">
        <v>58</v>
      </c>
      <c r="C13" s="17" t="s">
        <v>59</v>
      </c>
      <c r="D13" s="16" t="s">
        <v>37</v>
      </c>
      <c r="E13" s="16" t="s">
        <v>38</v>
      </c>
      <c r="F13" s="16" t="s">
        <v>60</v>
      </c>
      <c r="G13" s="17" t="s">
        <v>61</v>
      </c>
      <c r="H13" s="19" t="str">
        <f>VLOOKUP(F13,表1.全国普通高校大学生竞赛排行榜!B:C,2,0)</f>
        <v>二类</v>
      </c>
      <c r="I13" s="16" t="s">
        <v>23</v>
      </c>
      <c r="J13" s="16" t="s">
        <v>49</v>
      </c>
      <c r="K13" s="16" t="s">
        <v>25</v>
      </c>
      <c r="L13" s="16" t="str">
        <f t="shared" si="2"/>
        <v>（含特）</v>
      </c>
      <c r="M13" s="16" t="str">
        <f t="shared" si="3"/>
        <v>二类国家级三等奖（含特）</v>
      </c>
      <c r="N13" s="19">
        <f>VLOOKUP(M13,表2.获奖金额及对应奖项!A:D,4,0)</f>
        <v>1000</v>
      </c>
      <c r="O13" s="16" t="s">
        <v>26</v>
      </c>
      <c r="P13" s="21">
        <v>0.2</v>
      </c>
      <c r="Q13" s="19">
        <f t="shared" si="4"/>
        <v>200</v>
      </c>
      <c r="R13" s="19" t="str">
        <f>IF(COUNT(FIND({1,2,3,4,5,6,7,8,9,0},Q13))&gt;0,"","仅证书")</f>
        <v/>
      </c>
    </row>
    <row r="14" spans="1:18">
      <c r="A14" s="16">
        <v>9</v>
      </c>
      <c r="B14" s="16" t="s">
        <v>62</v>
      </c>
      <c r="C14" s="17" t="s">
        <v>63</v>
      </c>
      <c r="D14" s="16" t="s">
        <v>37</v>
      </c>
      <c r="E14" s="16" t="s">
        <v>38</v>
      </c>
      <c r="F14" s="16" t="s">
        <v>64</v>
      </c>
      <c r="G14" s="20">
        <v>45261</v>
      </c>
      <c r="H14" s="19" t="str">
        <f>VLOOKUP(F14,表1.全国普通高校大学生竞赛排行榜!B:C,2,0)</f>
        <v>二类</v>
      </c>
      <c r="I14" s="16" t="s">
        <v>28</v>
      </c>
      <c r="J14" s="16" t="s">
        <v>24</v>
      </c>
      <c r="K14" s="16" t="s">
        <v>29</v>
      </c>
      <c r="L14" s="16" t="str">
        <f t="shared" si="2"/>
        <v>（不含特）</v>
      </c>
      <c r="M14" s="16" t="str">
        <f t="shared" si="3"/>
        <v>二类省部级一等奖（不含特）</v>
      </c>
      <c r="N14" s="19">
        <f>VLOOKUP(M14,表2.获奖金额及对应奖项!A:D,4,0)</f>
        <v>1000</v>
      </c>
      <c r="O14" s="16" t="s">
        <v>30</v>
      </c>
      <c r="P14" s="21">
        <v>1</v>
      </c>
      <c r="Q14" s="19">
        <f t="shared" si="4"/>
        <v>1000</v>
      </c>
      <c r="R14" s="19" t="str">
        <f>IF(COUNT(FIND({1,2,3,4,5,6,7,8,9,0},Q14))&gt;0,"","仅证书")</f>
        <v/>
      </c>
    </row>
    <row r="15" spans="1:18">
      <c r="A15" s="16">
        <v>10</v>
      </c>
      <c r="B15" s="16" t="s">
        <v>65</v>
      </c>
      <c r="C15" s="17" t="s">
        <v>66</v>
      </c>
      <c r="D15" s="16" t="s">
        <v>37</v>
      </c>
      <c r="E15" s="16" t="s">
        <v>38</v>
      </c>
      <c r="F15" s="16" t="s">
        <v>64</v>
      </c>
      <c r="G15" s="20">
        <v>45261</v>
      </c>
      <c r="H15" s="19" t="str">
        <f>VLOOKUP(F15,表1.全国普通高校大学生竞赛排行榜!B:C,2,0)</f>
        <v>二类</v>
      </c>
      <c r="I15" s="16" t="s">
        <v>28</v>
      </c>
      <c r="J15" s="16" t="s">
        <v>24</v>
      </c>
      <c r="K15" s="16" t="s">
        <v>29</v>
      </c>
      <c r="L15" s="16" t="str">
        <f t="shared" si="2"/>
        <v>（不含特）</v>
      </c>
      <c r="M15" s="16" t="str">
        <f t="shared" si="3"/>
        <v>二类省部级一等奖（不含特）</v>
      </c>
      <c r="N15" s="19">
        <f>VLOOKUP(M15,表2.获奖金额及对应奖项!A:D,4,0)</f>
        <v>1000</v>
      </c>
      <c r="O15" s="16" t="s">
        <v>30</v>
      </c>
      <c r="P15" s="21">
        <v>1</v>
      </c>
      <c r="Q15" s="19">
        <f t="shared" si="4"/>
        <v>1000</v>
      </c>
      <c r="R15" s="19" t="str">
        <f>IF(COUNT(FIND({1,2,3,4,5,6,7,8,9,0},Q15))&gt;0,"","仅证书")</f>
        <v/>
      </c>
    </row>
    <row r="16" spans="1:18">
      <c r="A16" s="16">
        <v>11</v>
      </c>
      <c r="B16" s="16" t="s">
        <v>67</v>
      </c>
      <c r="C16" s="17" t="s">
        <v>68</v>
      </c>
      <c r="D16" s="16" t="s">
        <v>37</v>
      </c>
      <c r="E16" s="16" t="s">
        <v>38</v>
      </c>
      <c r="F16" s="16" t="s">
        <v>69</v>
      </c>
      <c r="G16" s="18">
        <v>45268</v>
      </c>
      <c r="H16" s="19" t="str">
        <f>VLOOKUP(F16,表1.全国普通高校大学生竞赛排行榜!B:C,2,0)</f>
        <v>二类</v>
      </c>
      <c r="I16" s="16" t="s">
        <v>23</v>
      </c>
      <c r="J16" s="16" t="s">
        <v>49</v>
      </c>
      <c r="K16" s="16" t="s">
        <v>29</v>
      </c>
      <c r="L16" s="16" t="str">
        <f t="shared" si="2"/>
        <v>（不含特）</v>
      </c>
      <c r="M16" s="16" t="str">
        <f t="shared" si="3"/>
        <v>二类国家级三等奖（不含特）</v>
      </c>
      <c r="N16" s="19">
        <f>VLOOKUP(M16,表2.获奖金额及对应奖项!A:D,4,0)</f>
        <v>1500</v>
      </c>
      <c r="O16" s="16" t="s">
        <v>26</v>
      </c>
      <c r="P16" s="21">
        <v>0.5</v>
      </c>
      <c r="Q16" s="19">
        <f t="shared" si="4"/>
        <v>750</v>
      </c>
      <c r="R16" s="19" t="str">
        <f>IF(COUNT(FIND({1,2,3,4,5,6,7,8,9,0},Q16))&gt;0,"","仅证书")</f>
        <v/>
      </c>
    </row>
    <row r="17" spans="1:18">
      <c r="A17" s="16">
        <v>12</v>
      </c>
      <c r="B17" s="16" t="s">
        <v>70</v>
      </c>
      <c r="C17" s="17" t="s">
        <v>71</v>
      </c>
      <c r="D17" s="16" t="s">
        <v>37</v>
      </c>
      <c r="E17" s="16" t="s">
        <v>38</v>
      </c>
      <c r="F17" s="16" t="s">
        <v>69</v>
      </c>
      <c r="G17" s="18">
        <v>45268</v>
      </c>
      <c r="H17" s="19" t="str">
        <f>VLOOKUP(F17,表1.全国普通高校大学生竞赛排行榜!B:C,2,0)</f>
        <v>二类</v>
      </c>
      <c r="I17" s="16" t="s">
        <v>23</v>
      </c>
      <c r="J17" s="16" t="s">
        <v>49</v>
      </c>
      <c r="K17" s="16" t="s">
        <v>29</v>
      </c>
      <c r="L17" s="16" t="str">
        <f t="shared" si="2"/>
        <v>（不含特）</v>
      </c>
      <c r="M17" s="16" t="str">
        <f t="shared" si="3"/>
        <v>二类国家级三等奖（不含特）</v>
      </c>
      <c r="N17" s="19">
        <f>VLOOKUP(M17,表2.获奖金额及对应奖项!A:D,4,0)</f>
        <v>1500</v>
      </c>
      <c r="O17" s="16" t="s">
        <v>26</v>
      </c>
      <c r="P17" s="21">
        <v>0.5</v>
      </c>
      <c r="Q17" s="19">
        <f t="shared" si="4"/>
        <v>750</v>
      </c>
      <c r="R17" s="19" t="str">
        <f>IF(COUNT(FIND({1,2,3,4,5,6,7,8,9,0},Q17))&gt;0,"","仅证书")</f>
        <v/>
      </c>
    </row>
    <row r="18" spans="1:18">
      <c r="A18" s="16">
        <v>13</v>
      </c>
      <c r="B18" s="16" t="s">
        <v>72</v>
      </c>
      <c r="C18" s="17" t="s">
        <v>73</v>
      </c>
      <c r="D18" s="16" t="s">
        <v>37</v>
      </c>
      <c r="E18" s="16" t="s">
        <v>38</v>
      </c>
      <c r="F18" s="16" t="s">
        <v>74</v>
      </c>
      <c r="G18" s="20">
        <v>45474</v>
      </c>
      <c r="H18" s="19" t="str">
        <f>VLOOKUP(F18,表1.全国普通高校大学生竞赛排行榜!B:C,2,0)</f>
        <v>二类</v>
      </c>
      <c r="I18" s="16" t="s">
        <v>28</v>
      </c>
      <c r="J18" s="16" t="s">
        <v>24</v>
      </c>
      <c r="K18" s="16" t="s">
        <v>25</v>
      </c>
      <c r="L18" s="16" t="str">
        <f t="shared" si="2"/>
        <v>（含特）</v>
      </c>
      <c r="M18" s="16" t="str">
        <f t="shared" si="3"/>
        <v>二类省部级一等奖（含特）</v>
      </c>
      <c r="N18" s="19">
        <f>VLOOKUP(M18,表2.获奖金额及对应奖项!A:D,4,0)</f>
        <v>800</v>
      </c>
      <c r="O18" s="16" t="s">
        <v>26</v>
      </c>
      <c r="P18" s="21">
        <v>0.5</v>
      </c>
      <c r="Q18" s="19">
        <f t="shared" si="4"/>
        <v>400</v>
      </c>
      <c r="R18" s="19" t="str">
        <f>IF(COUNT(FIND({1,2,3,4,5,6,7,8,9,0},Q18))&gt;0,"","仅证书")</f>
        <v/>
      </c>
    </row>
    <row r="19" spans="1:18">
      <c r="A19" s="16">
        <v>14</v>
      </c>
      <c r="B19" s="16" t="s">
        <v>75</v>
      </c>
      <c r="C19" s="17" t="s">
        <v>76</v>
      </c>
      <c r="D19" s="16" t="s">
        <v>37</v>
      </c>
      <c r="E19" s="16" t="s">
        <v>38</v>
      </c>
      <c r="F19" s="16" t="s">
        <v>77</v>
      </c>
      <c r="G19" s="20">
        <v>45413</v>
      </c>
      <c r="H19" s="19" t="str">
        <f>VLOOKUP(F19,表1.全国普通高校大学生竞赛排行榜!B:C,2,0)</f>
        <v>二类</v>
      </c>
      <c r="I19" s="16" t="s">
        <v>28</v>
      </c>
      <c r="J19" s="16" t="s">
        <v>39</v>
      </c>
      <c r="K19" s="16" t="s">
        <v>29</v>
      </c>
      <c r="L19" s="16" t="str">
        <f t="shared" si="2"/>
        <v>（不含特）</v>
      </c>
      <c r="M19" s="16" t="str">
        <f t="shared" si="3"/>
        <v>二类省部级二等奖（不含特）</v>
      </c>
      <c r="N19" s="19">
        <f>VLOOKUP(M19,表2.获奖金额及对应奖项!A:D,4,0)</f>
        <v>800</v>
      </c>
      <c r="O19" s="16" t="s">
        <v>26</v>
      </c>
      <c r="P19" s="22">
        <v>0.125</v>
      </c>
      <c r="Q19" s="19">
        <f t="shared" si="4"/>
        <v>100</v>
      </c>
      <c r="R19" s="19" t="str">
        <f>IF(COUNT(FIND({1,2,3,4,5,6,7,8,9,0},Q19))&gt;0,"","仅证书")</f>
        <v/>
      </c>
    </row>
    <row r="20" spans="1:18">
      <c r="A20" s="16">
        <v>15</v>
      </c>
      <c r="B20" s="16" t="s">
        <v>78</v>
      </c>
      <c r="C20" s="17" t="s">
        <v>79</v>
      </c>
      <c r="D20" s="16" t="s">
        <v>37</v>
      </c>
      <c r="E20" s="16" t="s">
        <v>38</v>
      </c>
      <c r="F20" s="16" t="s">
        <v>77</v>
      </c>
      <c r="G20" s="20">
        <v>45413</v>
      </c>
      <c r="H20" s="19" t="str">
        <f>VLOOKUP(F20,表1.全国普通高校大学生竞赛排行榜!B:C,2,0)</f>
        <v>二类</v>
      </c>
      <c r="I20" s="16" t="s">
        <v>28</v>
      </c>
      <c r="J20" s="16" t="s">
        <v>39</v>
      </c>
      <c r="K20" s="16" t="s">
        <v>29</v>
      </c>
      <c r="L20" s="16" t="str">
        <f t="shared" si="2"/>
        <v>（不含特）</v>
      </c>
      <c r="M20" s="16" t="str">
        <f t="shared" si="3"/>
        <v>二类省部级二等奖（不含特）</v>
      </c>
      <c r="N20" s="19">
        <f>VLOOKUP(M20,表2.获奖金额及对应奖项!A:D,4,0)</f>
        <v>800</v>
      </c>
      <c r="O20" s="16" t="s">
        <v>26</v>
      </c>
      <c r="P20" s="22">
        <v>0.125</v>
      </c>
      <c r="Q20" s="19">
        <f t="shared" si="4"/>
        <v>100</v>
      </c>
      <c r="R20" s="19" t="str">
        <f>IF(COUNT(FIND({1,2,3,4,5,6,7,8,9,0},Q20))&gt;0,"","仅证书")</f>
        <v/>
      </c>
    </row>
    <row r="21" spans="1:18">
      <c r="A21" s="16">
        <v>16</v>
      </c>
      <c r="B21" s="16" t="s">
        <v>80</v>
      </c>
      <c r="C21" s="17" t="s">
        <v>81</v>
      </c>
      <c r="D21" s="16" t="s">
        <v>37</v>
      </c>
      <c r="E21" s="16" t="s">
        <v>38</v>
      </c>
      <c r="F21" s="16" t="s">
        <v>77</v>
      </c>
      <c r="G21" s="20">
        <v>45414</v>
      </c>
      <c r="H21" s="19" t="str">
        <f>VLOOKUP(F21,表1.全国普通高校大学生竞赛排行榜!B:C,2,0)</f>
        <v>二类</v>
      </c>
      <c r="I21" s="16" t="s">
        <v>28</v>
      </c>
      <c r="J21" s="16" t="s">
        <v>39</v>
      </c>
      <c r="K21" s="16" t="s">
        <v>29</v>
      </c>
      <c r="L21" s="16" t="str">
        <f t="shared" si="2"/>
        <v>（不含特）</v>
      </c>
      <c r="M21" s="16" t="str">
        <f t="shared" si="3"/>
        <v>二类省部级二等奖（不含特）</v>
      </c>
      <c r="N21" s="19">
        <f>VLOOKUP(M21,表2.获奖金额及对应奖项!A:D,4,0)</f>
        <v>800</v>
      </c>
      <c r="O21" s="16" t="s">
        <v>26</v>
      </c>
      <c r="P21" s="22">
        <v>0.125</v>
      </c>
      <c r="Q21" s="19">
        <f t="shared" si="4"/>
        <v>100</v>
      </c>
      <c r="R21" s="19" t="str">
        <f>IF(COUNT(FIND({1,2,3,4,5,6,7,8,9,0},Q21))&gt;0,"","仅证书")</f>
        <v/>
      </c>
    </row>
    <row r="22" spans="1:18">
      <c r="A22" s="16">
        <v>17</v>
      </c>
      <c r="B22" s="16" t="s">
        <v>82</v>
      </c>
      <c r="C22" s="17" t="s">
        <v>83</v>
      </c>
      <c r="D22" s="16" t="s">
        <v>37</v>
      </c>
      <c r="E22" s="16" t="s">
        <v>38</v>
      </c>
      <c r="F22" s="16" t="s">
        <v>84</v>
      </c>
      <c r="G22" s="20">
        <v>45505</v>
      </c>
      <c r="H22" s="19" t="str">
        <f>VLOOKUP(F22,表1.全国普通高校大学生竞赛排行榜!B:C,2,0)</f>
        <v>二类</v>
      </c>
      <c r="I22" s="16" t="s">
        <v>23</v>
      </c>
      <c r="J22" s="16" t="s">
        <v>24</v>
      </c>
      <c r="K22" s="16" t="s">
        <v>29</v>
      </c>
      <c r="L22" s="16" t="str">
        <f t="shared" si="2"/>
        <v>（不含特）</v>
      </c>
      <c r="M22" s="16" t="str">
        <f t="shared" si="3"/>
        <v>二类国家级一等奖（不含特）</v>
      </c>
      <c r="N22" s="19">
        <f>VLOOKUP(M22,表2.获奖金额及对应奖项!A:D,4,0)</f>
        <v>3000</v>
      </c>
      <c r="O22" s="16" t="s">
        <v>26</v>
      </c>
      <c r="P22" s="21">
        <v>1</v>
      </c>
      <c r="Q22" s="19">
        <f t="shared" si="4"/>
        <v>3000</v>
      </c>
      <c r="R22" s="19" t="str">
        <f>IF(COUNT(FIND({1,2,3,4,5,6,7,8,9,0},Q22))&gt;0,"","仅证书")</f>
        <v/>
      </c>
    </row>
    <row r="23" spans="1:18">
      <c r="A23" s="16">
        <v>18</v>
      </c>
      <c r="B23" s="16" t="s">
        <v>85</v>
      </c>
      <c r="C23" s="17" t="s">
        <v>86</v>
      </c>
      <c r="D23" s="16" t="s">
        <v>37</v>
      </c>
      <c r="E23" s="16" t="s">
        <v>38</v>
      </c>
      <c r="F23" s="16" t="s">
        <v>87</v>
      </c>
      <c r="G23" s="18">
        <v>45532</v>
      </c>
      <c r="H23" s="19" t="str">
        <f>VLOOKUP(F23,表1.全国普通高校大学生竞赛排行榜!B:C,2,0)</f>
        <v>二类</v>
      </c>
      <c r="I23" s="16" t="s">
        <v>23</v>
      </c>
      <c r="J23" s="16" t="s">
        <v>49</v>
      </c>
      <c r="K23" s="16" t="s">
        <v>29</v>
      </c>
      <c r="L23" s="16" t="str">
        <f t="shared" si="2"/>
        <v>（不含特）</v>
      </c>
      <c r="M23" s="16" t="str">
        <f t="shared" si="3"/>
        <v>二类国家级三等奖（不含特）</v>
      </c>
      <c r="N23" s="19">
        <f>VLOOKUP(M23,表2.获奖金额及对应奖项!A:D,4,0)</f>
        <v>1500</v>
      </c>
      <c r="O23" s="16" t="s">
        <v>26</v>
      </c>
      <c r="P23" s="21">
        <v>1</v>
      </c>
      <c r="Q23" s="19">
        <f t="shared" si="4"/>
        <v>1500</v>
      </c>
      <c r="R23" s="19" t="str">
        <f>IF(COUNT(FIND({1,2,3,4,5,6,7,8,9,0},Q23))&gt;0,"","仅证书")</f>
        <v/>
      </c>
    </row>
    <row r="24" spans="1:18">
      <c r="A24" s="16">
        <v>19</v>
      </c>
      <c r="B24" s="16" t="s">
        <v>88</v>
      </c>
      <c r="C24" s="17" t="s">
        <v>89</v>
      </c>
      <c r="D24" s="16" t="s">
        <v>37</v>
      </c>
      <c r="E24" s="16" t="s">
        <v>38</v>
      </c>
      <c r="F24" s="16" t="s">
        <v>87</v>
      </c>
      <c r="G24" s="18">
        <v>45532</v>
      </c>
      <c r="H24" s="19" t="str">
        <f>VLOOKUP(F24,表1.全国普通高校大学生竞赛排行榜!B:C,2,0)</f>
        <v>二类</v>
      </c>
      <c r="I24" s="16" t="s">
        <v>23</v>
      </c>
      <c r="J24" s="16" t="s">
        <v>39</v>
      </c>
      <c r="K24" s="16" t="s">
        <v>29</v>
      </c>
      <c r="L24" s="16" t="str">
        <f t="shared" si="2"/>
        <v>（不含特）</v>
      </c>
      <c r="M24" s="16" t="str">
        <f t="shared" si="3"/>
        <v>二类国家级二等奖（不含特）</v>
      </c>
      <c r="N24" s="19">
        <f>VLOOKUP(M24,表2.获奖金额及对应奖项!A:D,4,0)</f>
        <v>2000</v>
      </c>
      <c r="O24" s="16" t="s">
        <v>26</v>
      </c>
      <c r="P24" s="21">
        <v>0.5</v>
      </c>
      <c r="Q24" s="19">
        <f t="shared" si="4"/>
        <v>1000</v>
      </c>
      <c r="R24" s="19" t="str">
        <f>IF(COUNT(FIND({1,2,3,4,5,6,7,8,9,0},Q24))&gt;0,"","仅证书")</f>
        <v/>
      </c>
    </row>
    <row r="25" spans="1:18">
      <c r="A25" s="16">
        <v>20</v>
      </c>
      <c r="B25" s="16" t="s">
        <v>90</v>
      </c>
      <c r="C25" s="17" t="s">
        <v>91</v>
      </c>
      <c r="D25" s="16" t="s">
        <v>37</v>
      </c>
      <c r="E25" s="16" t="s">
        <v>38</v>
      </c>
      <c r="F25" s="16" t="s">
        <v>87</v>
      </c>
      <c r="G25" s="18">
        <v>45532</v>
      </c>
      <c r="H25" s="19" t="str">
        <f>VLOOKUP(F25,表1.全国普通高校大学生竞赛排行榜!B:C,2,0)</f>
        <v>二类</v>
      </c>
      <c r="I25" s="16" t="s">
        <v>23</v>
      </c>
      <c r="J25" s="16" t="s">
        <v>39</v>
      </c>
      <c r="K25" s="16" t="s">
        <v>29</v>
      </c>
      <c r="L25" s="16" t="str">
        <f t="shared" si="2"/>
        <v>（不含特）</v>
      </c>
      <c r="M25" s="16" t="str">
        <f t="shared" si="3"/>
        <v>二类国家级二等奖（不含特）</v>
      </c>
      <c r="N25" s="19">
        <f>VLOOKUP(M25,表2.获奖金额及对应奖项!A:D,4,0)</f>
        <v>2000</v>
      </c>
      <c r="O25" s="16" t="s">
        <v>26</v>
      </c>
      <c r="P25" s="21">
        <v>0.5</v>
      </c>
      <c r="Q25" s="19">
        <f t="shared" si="4"/>
        <v>1000</v>
      </c>
      <c r="R25" s="19" t="str">
        <f>IF(COUNT(FIND({1,2,3,4,5,6,7,8,9,0},Q25))&gt;0,"","仅证书")</f>
        <v/>
      </c>
    </row>
    <row r="26" spans="1:18">
      <c r="A26" s="16">
        <v>21</v>
      </c>
      <c r="B26" s="16" t="s">
        <v>92</v>
      </c>
      <c r="C26" s="17" t="s">
        <v>93</v>
      </c>
      <c r="D26" s="16" t="s">
        <v>37</v>
      </c>
      <c r="E26" s="16" t="s">
        <v>38</v>
      </c>
      <c r="F26" s="16" t="s">
        <v>94</v>
      </c>
      <c r="G26" s="18">
        <v>45473</v>
      </c>
      <c r="H26" s="19" t="str">
        <f>VLOOKUP(F26,表1.全国普通高校大学生竞赛排行榜!B:C,2,0)</f>
        <v>二类</v>
      </c>
      <c r="I26" s="16" t="s">
        <v>23</v>
      </c>
      <c r="J26" s="16" t="s">
        <v>24</v>
      </c>
      <c r="K26" s="16" t="s">
        <v>29</v>
      </c>
      <c r="L26" s="16" t="str">
        <f t="shared" si="2"/>
        <v>（不含特）</v>
      </c>
      <c r="M26" s="16" t="str">
        <f t="shared" si="3"/>
        <v>二类国家级一等奖（不含特）</v>
      </c>
      <c r="N26" s="19">
        <f>VLOOKUP(M26,表2.获奖金额及对应奖项!A:D,4,0)</f>
        <v>3000</v>
      </c>
      <c r="O26" s="16" t="s">
        <v>30</v>
      </c>
      <c r="P26" s="21">
        <v>1</v>
      </c>
      <c r="Q26" s="19">
        <f t="shared" si="4"/>
        <v>3000</v>
      </c>
      <c r="R26" s="19" t="str">
        <f>IF(COUNT(FIND({1,2,3,4,5,6,7,8,9,0},Q26))&gt;0,"","仅证书")</f>
        <v/>
      </c>
    </row>
    <row r="27" spans="1:18">
      <c r="A27" s="16">
        <v>22</v>
      </c>
      <c r="B27" s="16" t="s">
        <v>95</v>
      </c>
      <c r="C27" s="17" t="s">
        <v>96</v>
      </c>
      <c r="D27" s="16" t="s">
        <v>37</v>
      </c>
      <c r="E27" s="16" t="s">
        <v>38</v>
      </c>
      <c r="F27" s="16" t="s">
        <v>87</v>
      </c>
      <c r="G27" s="18">
        <v>45501</v>
      </c>
      <c r="H27" s="19" t="str">
        <f>VLOOKUP(F27,表1.全国普通高校大学生竞赛排行榜!B:C,2,0)</f>
        <v>二类</v>
      </c>
      <c r="I27" s="16" t="s">
        <v>28</v>
      </c>
      <c r="J27" s="16" t="s">
        <v>39</v>
      </c>
      <c r="K27" s="16" t="s">
        <v>29</v>
      </c>
      <c r="L27" s="16" t="str">
        <f t="shared" si="2"/>
        <v>（不含特）</v>
      </c>
      <c r="M27" s="16" t="str">
        <f t="shared" si="3"/>
        <v>二类省部级二等奖（不含特）</v>
      </c>
      <c r="N27" s="19">
        <f>VLOOKUP(M27,表2.获奖金额及对应奖项!A:D,4,0)</f>
        <v>800</v>
      </c>
      <c r="O27" s="16" t="s">
        <v>26</v>
      </c>
      <c r="P27" s="21">
        <v>0.25</v>
      </c>
      <c r="Q27" s="19">
        <f t="shared" si="4"/>
        <v>200</v>
      </c>
      <c r="R27" s="19" t="str">
        <f>IF(COUNT(FIND({1,2,3,4,5,6,7,8,9,0},Q27))&gt;0,"","仅证书")</f>
        <v/>
      </c>
    </row>
    <row r="28" spans="1:18">
      <c r="A28" s="16">
        <v>23</v>
      </c>
      <c r="B28" s="16" t="s">
        <v>97</v>
      </c>
      <c r="C28" s="17" t="s">
        <v>98</v>
      </c>
      <c r="D28" s="16" t="s">
        <v>37</v>
      </c>
      <c r="E28" s="16" t="s">
        <v>38</v>
      </c>
      <c r="F28" s="16" t="s">
        <v>99</v>
      </c>
      <c r="G28" s="16" t="s">
        <v>100</v>
      </c>
      <c r="H28" s="19" t="str">
        <f>VLOOKUP(F28,表1.全国普通高校大学生竞赛排行榜!B:C,2,0)</f>
        <v>二类</v>
      </c>
      <c r="I28" s="16" t="s">
        <v>23</v>
      </c>
      <c r="J28" s="16" t="s">
        <v>39</v>
      </c>
      <c r="K28" s="16" t="s">
        <v>29</v>
      </c>
      <c r="L28" s="16" t="str">
        <f t="shared" si="2"/>
        <v>（不含特）</v>
      </c>
      <c r="M28" s="16" t="str">
        <f t="shared" si="3"/>
        <v>二类国家级二等奖（不含特）</v>
      </c>
      <c r="N28" s="19">
        <f>VLOOKUP(M28,表2.获奖金额及对应奖项!A:D,4,0)</f>
        <v>2000</v>
      </c>
      <c r="O28" s="16" t="s">
        <v>26</v>
      </c>
      <c r="P28" s="21">
        <v>1</v>
      </c>
      <c r="Q28" s="19">
        <f t="shared" si="4"/>
        <v>2000</v>
      </c>
      <c r="R28" s="19" t="str">
        <f>IF(COUNT(FIND({1,2,3,4,5,6,7,8,9,0},Q28))&gt;0,"","仅证书")</f>
        <v/>
      </c>
    </row>
    <row r="29" spans="1:18">
      <c r="A29" s="16">
        <v>24</v>
      </c>
      <c r="B29" s="16" t="s">
        <v>101</v>
      </c>
      <c r="C29" s="17" t="s">
        <v>102</v>
      </c>
      <c r="D29" s="16" t="s">
        <v>37</v>
      </c>
      <c r="E29" s="16" t="s">
        <v>38</v>
      </c>
      <c r="F29" s="16" t="s">
        <v>103</v>
      </c>
      <c r="G29" s="17" t="s">
        <v>104</v>
      </c>
      <c r="H29" s="19" t="str">
        <f>VLOOKUP(F29,表1.全国普通高校大学生竞赛排行榜!B:C,2,0)</f>
        <v>二类</v>
      </c>
      <c r="I29" s="16" t="s">
        <v>23</v>
      </c>
      <c r="J29" s="16" t="s">
        <v>49</v>
      </c>
      <c r="K29" s="16" t="s">
        <v>29</v>
      </c>
      <c r="L29" s="16" t="str">
        <f t="shared" si="2"/>
        <v>（不含特）</v>
      </c>
      <c r="M29" s="16" t="str">
        <f t="shared" si="3"/>
        <v>二类国家级三等奖（不含特）</v>
      </c>
      <c r="N29" s="19">
        <f>VLOOKUP(M29,表2.获奖金额及对应奖项!A:D,4,0)</f>
        <v>1500</v>
      </c>
      <c r="O29" s="16" t="s">
        <v>30</v>
      </c>
      <c r="P29" s="21">
        <v>1</v>
      </c>
      <c r="Q29" s="19">
        <f t="shared" si="4"/>
        <v>1500</v>
      </c>
      <c r="R29" s="19" t="str">
        <f>IF(COUNT(FIND({1,2,3,4,5,6,7,8,9,0},Q29))&gt;0,"","仅证书")</f>
        <v/>
      </c>
    </row>
    <row r="30" spans="1:18">
      <c r="A30" s="16">
        <v>25</v>
      </c>
      <c r="B30" s="16" t="s">
        <v>105</v>
      </c>
      <c r="C30" s="17" t="s">
        <v>106</v>
      </c>
      <c r="D30" s="16" t="s">
        <v>37</v>
      </c>
      <c r="E30" s="16" t="s">
        <v>38</v>
      </c>
      <c r="F30" s="16" t="s">
        <v>87</v>
      </c>
      <c r="G30" s="18">
        <v>45501</v>
      </c>
      <c r="H30" s="19" t="str">
        <f>VLOOKUP(F30,表1.全国普通高校大学生竞赛排行榜!B:C,2,0)</f>
        <v>二类</v>
      </c>
      <c r="I30" s="16" t="s">
        <v>28</v>
      </c>
      <c r="J30" s="16" t="s">
        <v>39</v>
      </c>
      <c r="K30" s="16" t="s">
        <v>29</v>
      </c>
      <c r="L30" s="16" t="str">
        <f t="shared" si="2"/>
        <v>（不含特）</v>
      </c>
      <c r="M30" s="16" t="str">
        <f t="shared" si="3"/>
        <v>二类省部级二等奖（不含特）</v>
      </c>
      <c r="N30" s="19">
        <f>VLOOKUP(M30,表2.获奖金额及对应奖项!A:D,4,0)</f>
        <v>800</v>
      </c>
      <c r="O30" s="16" t="s">
        <v>26</v>
      </c>
      <c r="P30" s="21">
        <v>0.25</v>
      </c>
      <c r="Q30" s="19">
        <f t="shared" si="4"/>
        <v>200</v>
      </c>
      <c r="R30" s="19" t="str">
        <f>IF(COUNT(FIND({1,2,3,4,5,6,7,8,9,0},Q30))&gt;0,"","仅证书")</f>
        <v/>
      </c>
    </row>
    <row r="31" spans="1:18">
      <c r="A31" s="16">
        <v>26</v>
      </c>
      <c r="B31" s="16" t="s">
        <v>107</v>
      </c>
      <c r="C31" s="17" t="s">
        <v>108</v>
      </c>
      <c r="D31" s="16" t="s">
        <v>37</v>
      </c>
      <c r="E31" s="16" t="s">
        <v>38</v>
      </c>
      <c r="F31" s="16" t="s">
        <v>87</v>
      </c>
      <c r="G31" s="18">
        <v>45501</v>
      </c>
      <c r="H31" s="19" t="str">
        <f>VLOOKUP(F31,表1.全国普通高校大学生竞赛排行榜!B:C,2,0)</f>
        <v>二类</v>
      </c>
      <c r="I31" s="16" t="s">
        <v>28</v>
      </c>
      <c r="J31" s="16" t="s">
        <v>39</v>
      </c>
      <c r="K31" s="16" t="s">
        <v>29</v>
      </c>
      <c r="L31" s="16" t="str">
        <f t="shared" si="2"/>
        <v>（不含特）</v>
      </c>
      <c r="M31" s="16" t="str">
        <f t="shared" si="3"/>
        <v>二类省部级二等奖（不含特）</v>
      </c>
      <c r="N31" s="19">
        <f>VLOOKUP(M31,表2.获奖金额及对应奖项!A:D,4,0)</f>
        <v>800</v>
      </c>
      <c r="O31" s="16" t="s">
        <v>26</v>
      </c>
      <c r="P31" s="21">
        <v>0.5</v>
      </c>
      <c r="Q31" s="19">
        <f t="shared" si="4"/>
        <v>400</v>
      </c>
      <c r="R31" s="19" t="str">
        <f>IF(COUNT(FIND({1,2,3,4,5,6,7,8,9,0},Q31))&gt;0,"","仅证书")</f>
        <v/>
      </c>
    </row>
    <row r="32" spans="1:18">
      <c r="A32" s="16">
        <v>27</v>
      </c>
      <c r="B32" s="16" t="s">
        <v>109</v>
      </c>
      <c r="C32" s="17" t="s">
        <v>110</v>
      </c>
      <c r="D32" s="16" t="s">
        <v>37</v>
      </c>
      <c r="E32" s="16" t="s">
        <v>38</v>
      </c>
      <c r="F32" s="16" t="s">
        <v>42</v>
      </c>
      <c r="G32" s="18">
        <v>45442</v>
      </c>
      <c r="H32" s="19" t="str">
        <f>VLOOKUP(F32,表1.全国普通高校大学生竞赛排行榜!B:C,2,0)</f>
        <v>二类</v>
      </c>
      <c r="I32" s="16" t="s">
        <v>28</v>
      </c>
      <c r="J32" s="16" t="s">
        <v>39</v>
      </c>
      <c r="K32" s="16" t="s">
        <v>29</v>
      </c>
      <c r="L32" s="16" t="str">
        <f t="shared" si="2"/>
        <v>（不含特）</v>
      </c>
      <c r="M32" s="16" t="str">
        <f t="shared" si="3"/>
        <v>二类省部级二等奖（不含特）</v>
      </c>
      <c r="N32" s="19">
        <f>VLOOKUP(M32,表2.获奖金额及对应奖项!A:D,4,0)</f>
        <v>800</v>
      </c>
      <c r="O32" s="16" t="s">
        <v>30</v>
      </c>
      <c r="P32" s="21">
        <v>1</v>
      </c>
      <c r="Q32" s="19">
        <f t="shared" si="4"/>
        <v>800</v>
      </c>
      <c r="R32" s="19" t="str">
        <f>IF(COUNT(FIND({1,2,3,4,5,6,7,8,9,0},Q32))&gt;0,"","仅证书")</f>
        <v/>
      </c>
    </row>
    <row r="33" spans="1:18">
      <c r="A33" s="16">
        <v>28</v>
      </c>
      <c r="B33" s="16" t="s">
        <v>111</v>
      </c>
      <c r="C33" s="17" t="s">
        <v>112</v>
      </c>
      <c r="D33" s="16" t="s">
        <v>37</v>
      </c>
      <c r="E33" s="16" t="s">
        <v>38</v>
      </c>
      <c r="F33" s="16" t="s">
        <v>27</v>
      </c>
      <c r="G33" s="20">
        <v>45413</v>
      </c>
      <c r="H33" s="19" t="str">
        <f>VLOOKUP(F33,表1.全国普通高校大学生竞赛排行榜!B:C,2,0)</f>
        <v>二类</v>
      </c>
      <c r="I33" s="16" t="s">
        <v>28</v>
      </c>
      <c r="J33" s="16" t="s">
        <v>39</v>
      </c>
      <c r="K33" s="16" t="s">
        <v>29</v>
      </c>
      <c r="L33" s="16" t="str">
        <f t="shared" si="2"/>
        <v>（不含特）</v>
      </c>
      <c r="M33" s="16" t="str">
        <f t="shared" si="3"/>
        <v>二类省部级二等奖（不含特）</v>
      </c>
      <c r="N33" s="19">
        <f>VLOOKUP(M33,表2.获奖金额及对应奖项!A:D,4,0)</f>
        <v>800</v>
      </c>
      <c r="O33" s="16" t="s">
        <v>26</v>
      </c>
      <c r="P33" s="21">
        <v>0.2</v>
      </c>
      <c r="Q33" s="19">
        <f t="shared" si="4"/>
        <v>160</v>
      </c>
      <c r="R33" s="19" t="str">
        <f>IF(COUNT(FIND({1,2,3,4,5,6,7,8,9,0},Q33))&gt;0,"","仅证书")</f>
        <v/>
      </c>
    </row>
    <row r="34" spans="1:18">
      <c r="A34" s="16">
        <v>29</v>
      </c>
      <c r="B34" s="16" t="s">
        <v>113</v>
      </c>
      <c r="C34" s="17" t="s">
        <v>114</v>
      </c>
      <c r="D34" s="16" t="s">
        <v>37</v>
      </c>
      <c r="E34" s="16" t="s">
        <v>38</v>
      </c>
      <c r="F34" s="16" t="s">
        <v>27</v>
      </c>
      <c r="G34" s="20">
        <v>45413</v>
      </c>
      <c r="H34" s="19" t="str">
        <f>VLOOKUP(F34,表1.全国普通高校大学生竞赛排行榜!B:C,2,0)</f>
        <v>二类</v>
      </c>
      <c r="I34" s="16" t="s">
        <v>28</v>
      </c>
      <c r="J34" s="16" t="s">
        <v>39</v>
      </c>
      <c r="K34" s="16" t="s">
        <v>29</v>
      </c>
      <c r="L34" s="16" t="str">
        <f t="shared" si="2"/>
        <v>（不含特）</v>
      </c>
      <c r="M34" s="16" t="str">
        <f t="shared" si="3"/>
        <v>二类省部级二等奖（不含特）</v>
      </c>
      <c r="N34" s="19">
        <f>VLOOKUP(M34,表2.获奖金额及对应奖项!A:D,4,0)</f>
        <v>800</v>
      </c>
      <c r="O34" s="16" t="s">
        <v>26</v>
      </c>
      <c r="P34" s="21">
        <v>0.2</v>
      </c>
      <c r="Q34" s="19">
        <f t="shared" si="4"/>
        <v>160</v>
      </c>
      <c r="R34" s="19" t="str">
        <f>IF(COUNT(FIND({1,2,3,4,5,6,7,8,9,0},Q34))&gt;0,"","仅证书")</f>
        <v/>
      </c>
    </row>
    <row r="35" spans="1:18">
      <c r="A35" s="16">
        <v>30</v>
      </c>
      <c r="B35" s="16" t="s">
        <v>115</v>
      </c>
      <c r="C35" s="17" t="s">
        <v>116</v>
      </c>
      <c r="D35" s="16" t="s">
        <v>37</v>
      </c>
      <c r="E35" s="16" t="s">
        <v>38</v>
      </c>
      <c r="F35" s="16" t="s">
        <v>117</v>
      </c>
      <c r="G35" s="18">
        <v>45411</v>
      </c>
      <c r="H35" s="19" t="str">
        <f>VLOOKUP(F35,表1.全国普通高校大学生竞赛排行榜!B:C,2,0)</f>
        <v>二类</v>
      </c>
      <c r="I35" s="16" t="s">
        <v>28</v>
      </c>
      <c r="J35" s="16" t="s">
        <v>39</v>
      </c>
      <c r="K35" s="16" t="s">
        <v>29</v>
      </c>
      <c r="L35" s="16" t="str">
        <f t="shared" si="2"/>
        <v>（不含特）</v>
      </c>
      <c r="M35" s="16" t="str">
        <f t="shared" si="3"/>
        <v>二类省部级二等奖（不含特）</v>
      </c>
      <c r="N35" s="19">
        <f>VLOOKUP(M35,表2.获奖金额及对应奖项!A:D,4,0)</f>
        <v>800</v>
      </c>
      <c r="O35" s="16" t="s">
        <v>30</v>
      </c>
      <c r="P35" s="21">
        <v>1</v>
      </c>
      <c r="Q35" s="19">
        <f t="shared" si="4"/>
        <v>800</v>
      </c>
      <c r="R35" s="19" t="str">
        <f>IF(COUNT(FIND({1,2,3,4,5,6,7,8,9,0},Q35))&gt;0,"","仅证书")</f>
        <v/>
      </c>
    </row>
    <row r="36" spans="1:18">
      <c r="A36" s="16">
        <v>31</v>
      </c>
      <c r="B36" s="16" t="s">
        <v>118</v>
      </c>
      <c r="C36" s="17" t="s">
        <v>119</v>
      </c>
      <c r="D36" s="16" t="s">
        <v>37</v>
      </c>
      <c r="E36" s="16" t="s">
        <v>38</v>
      </c>
      <c r="F36" s="16" t="s">
        <v>64</v>
      </c>
      <c r="G36" s="20">
        <v>45261</v>
      </c>
      <c r="H36" s="19" t="str">
        <f>VLOOKUP(F36,表1.全国普通高校大学生竞赛排行榜!B:C,2,0)</f>
        <v>二类</v>
      </c>
      <c r="I36" s="16" t="s">
        <v>28</v>
      </c>
      <c r="J36" s="16" t="s">
        <v>24</v>
      </c>
      <c r="K36" s="16" t="s">
        <v>29</v>
      </c>
      <c r="L36" s="16" t="str">
        <f t="shared" si="2"/>
        <v>（不含特）</v>
      </c>
      <c r="M36" s="16" t="str">
        <f t="shared" si="3"/>
        <v>二类省部级一等奖（不含特）</v>
      </c>
      <c r="N36" s="19">
        <f>VLOOKUP(M36,表2.获奖金额及对应奖项!A:D,4,0)</f>
        <v>1000</v>
      </c>
      <c r="O36" s="16" t="s">
        <v>30</v>
      </c>
      <c r="P36" s="21">
        <v>1</v>
      </c>
      <c r="Q36" s="19">
        <f t="shared" si="4"/>
        <v>1000</v>
      </c>
      <c r="R36" s="19" t="str">
        <f>IF(COUNT(FIND({1,2,3,4,5,6,7,8,9,0},Q36))&gt;0,"","仅证书")</f>
        <v/>
      </c>
    </row>
    <row r="37" spans="1:18">
      <c r="A37" s="16">
        <v>32</v>
      </c>
      <c r="B37" s="16" t="s">
        <v>120</v>
      </c>
      <c r="C37" s="17" t="s">
        <v>121</v>
      </c>
      <c r="D37" s="16" t="s">
        <v>37</v>
      </c>
      <c r="E37" s="16" t="s">
        <v>38</v>
      </c>
      <c r="F37" s="16" t="s">
        <v>117</v>
      </c>
      <c r="G37" s="18">
        <v>45411</v>
      </c>
      <c r="H37" s="19" t="str">
        <f>VLOOKUP(F37,表1.全国普通高校大学生竞赛排行榜!B:C,2,0)</f>
        <v>二类</v>
      </c>
      <c r="I37" s="16" t="s">
        <v>28</v>
      </c>
      <c r="J37" s="16" t="s">
        <v>24</v>
      </c>
      <c r="K37" s="16" t="s">
        <v>29</v>
      </c>
      <c r="L37" s="16" t="str">
        <f t="shared" si="2"/>
        <v>（不含特）</v>
      </c>
      <c r="M37" s="16" t="str">
        <f t="shared" si="3"/>
        <v>二类省部级一等奖（不含特）</v>
      </c>
      <c r="N37" s="19">
        <f>VLOOKUP(M37,表2.获奖金额及对应奖项!A:D,4,0)</f>
        <v>1000</v>
      </c>
      <c r="O37" s="16" t="s">
        <v>30</v>
      </c>
      <c r="P37" s="21">
        <v>1</v>
      </c>
      <c r="Q37" s="19">
        <f t="shared" si="4"/>
        <v>1000</v>
      </c>
      <c r="R37" s="19" t="str">
        <f>IF(COUNT(FIND({1,2,3,4,5,6,7,8,9,0},Q37))&gt;0,"","仅证书")</f>
        <v/>
      </c>
    </row>
    <row r="38" spans="1:18">
      <c r="A38" s="16">
        <v>33</v>
      </c>
      <c r="B38" s="16" t="s">
        <v>122</v>
      </c>
      <c r="C38" s="17" t="s">
        <v>123</v>
      </c>
      <c r="D38" s="16" t="s">
        <v>37</v>
      </c>
      <c r="E38" s="16" t="s">
        <v>38</v>
      </c>
      <c r="F38" s="16" t="s">
        <v>64</v>
      </c>
      <c r="G38" s="20">
        <v>45261</v>
      </c>
      <c r="H38" s="19" t="str">
        <f>VLOOKUP(F38,表1.全国普通高校大学生竞赛排行榜!B:C,2,0)</f>
        <v>二类</v>
      </c>
      <c r="I38" s="16" t="s">
        <v>28</v>
      </c>
      <c r="J38" s="16" t="s">
        <v>39</v>
      </c>
      <c r="K38" s="16" t="s">
        <v>29</v>
      </c>
      <c r="L38" s="16" t="str">
        <f t="shared" si="2"/>
        <v>（不含特）</v>
      </c>
      <c r="M38" s="16" t="str">
        <f t="shared" si="3"/>
        <v>二类省部级二等奖（不含特）</v>
      </c>
      <c r="N38" s="19">
        <f>VLOOKUP(M38,表2.获奖金额及对应奖项!A:D,4,0)</f>
        <v>800</v>
      </c>
      <c r="O38" s="16" t="s">
        <v>30</v>
      </c>
      <c r="P38" s="21">
        <v>1</v>
      </c>
      <c r="Q38" s="19">
        <f t="shared" si="4"/>
        <v>800</v>
      </c>
      <c r="R38" s="19" t="str">
        <f>IF(COUNT(FIND({1,2,3,4,5,6,7,8,9,0},Q38))&gt;0,"","仅证书")</f>
        <v/>
      </c>
    </row>
    <row r="39" spans="1:18">
      <c r="A39" s="16">
        <v>34</v>
      </c>
      <c r="B39" s="16" t="s">
        <v>124</v>
      </c>
      <c r="C39" s="17" t="s">
        <v>125</v>
      </c>
      <c r="D39" s="16" t="s">
        <v>37</v>
      </c>
      <c r="E39" s="16" t="s">
        <v>38</v>
      </c>
      <c r="F39" s="16" t="s">
        <v>27</v>
      </c>
      <c r="G39" s="18">
        <v>45412</v>
      </c>
      <c r="H39" s="19" t="str">
        <f>VLOOKUP(F39,表1.全国普通高校大学生竞赛排行榜!B:C,2,0)</f>
        <v>二类</v>
      </c>
      <c r="I39" s="16" t="s">
        <v>23</v>
      </c>
      <c r="J39" s="16" t="s">
        <v>39</v>
      </c>
      <c r="K39" s="16" t="s">
        <v>29</v>
      </c>
      <c r="L39" s="16" t="str">
        <f t="shared" si="2"/>
        <v>（不含特）</v>
      </c>
      <c r="M39" s="16" t="str">
        <f t="shared" si="3"/>
        <v>二类国家级二等奖（不含特）</v>
      </c>
      <c r="N39" s="19">
        <f>VLOOKUP(M39,表2.获奖金额及对应奖项!A:D,4,0)</f>
        <v>2000</v>
      </c>
      <c r="O39" s="16" t="s">
        <v>26</v>
      </c>
      <c r="P39" s="21">
        <v>0.5</v>
      </c>
      <c r="Q39" s="19">
        <f t="shared" si="4"/>
        <v>1000</v>
      </c>
      <c r="R39" s="19" t="str">
        <f>IF(COUNT(FIND({1,2,3,4,5,6,7,8,9,0},Q39))&gt;0,"","仅证书")</f>
        <v/>
      </c>
    </row>
    <row r="40" spans="1:18">
      <c r="A40" s="16">
        <v>35</v>
      </c>
      <c r="B40" s="16" t="s">
        <v>126</v>
      </c>
      <c r="C40" s="17" t="s">
        <v>127</v>
      </c>
      <c r="D40" s="16" t="s">
        <v>37</v>
      </c>
      <c r="E40" s="16" t="s">
        <v>38</v>
      </c>
      <c r="F40" s="16" t="s">
        <v>128</v>
      </c>
      <c r="G40" s="18">
        <v>45533</v>
      </c>
      <c r="H40" s="19" t="str">
        <f>VLOOKUP(F40,表1.全国普通高校大学生竞赛排行榜!B:C,2,0)</f>
        <v>二类</v>
      </c>
      <c r="I40" s="16" t="s">
        <v>23</v>
      </c>
      <c r="J40" s="16" t="s">
        <v>49</v>
      </c>
      <c r="K40" s="16" t="s">
        <v>29</v>
      </c>
      <c r="L40" s="16" t="str">
        <f t="shared" si="2"/>
        <v>（不含特）</v>
      </c>
      <c r="M40" s="16" t="str">
        <f t="shared" si="3"/>
        <v>二类国家级三等奖（不含特）</v>
      </c>
      <c r="N40" s="19">
        <f>VLOOKUP(M40,表2.获奖金额及对应奖项!A:D,4,0)</f>
        <v>1500</v>
      </c>
      <c r="O40" s="16" t="s">
        <v>26</v>
      </c>
      <c r="P40" s="21">
        <v>0.4</v>
      </c>
      <c r="Q40" s="19">
        <f t="shared" si="4"/>
        <v>600</v>
      </c>
      <c r="R40" s="19" t="str">
        <f>IF(COUNT(FIND({1,2,3,4,5,6,7,8,9,0},Q40))&gt;0,"","仅证书")</f>
        <v/>
      </c>
    </row>
    <row r="41" spans="1:18">
      <c r="A41" s="16">
        <v>36</v>
      </c>
      <c r="B41" s="16" t="s">
        <v>129</v>
      </c>
      <c r="C41" s="17" t="s">
        <v>130</v>
      </c>
      <c r="D41" s="16" t="s">
        <v>37</v>
      </c>
      <c r="E41" s="16" t="s">
        <v>38</v>
      </c>
      <c r="F41" s="16" t="s">
        <v>64</v>
      </c>
      <c r="G41" s="20">
        <v>45261</v>
      </c>
      <c r="H41" s="19" t="str">
        <f>VLOOKUP(F41,表1.全国普通高校大学生竞赛排行榜!B:C,2,0)</f>
        <v>二类</v>
      </c>
      <c r="I41" s="16" t="s">
        <v>28</v>
      </c>
      <c r="J41" s="16" t="s">
        <v>24</v>
      </c>
      <c r="K41" s="16" t="s">
        <v>29</v>
      </c>
      <c r="L41" s="16" t="str">
        <f t="shared" si="2"/>
        <v>（不含特）</v>
      </c>
      <c r="M41" s="16" t="str">
        <f t="shared" si="3"/>
        <v>二类省部级一等奖（不含特）</v>
      </c>
      <c r="N41" s="19">
        <f>VLOOKUP(M41,表2.获奖金额及对应奖项!A:D,4,0)</f>
        <v>1000</v>
      </c>
      <c r="O41" s="16" t="s">
        <v>30</v>
      </c>
      <c r="P41" s="21">
        <v>1</v>
      </c>
      <c r="Q41" s="19">
        <f t="shared" si="4"/>
        <v>1000</v>
      </c>
      <c r="R41" s="19"/>
    </row>
    <row r="42" spans="1:18">
      <c r="A42" s="16">
        <v>37</v>
      </c>
      <c r="B42" s="16" t="s">
        <v>131</v>
      </c>
      <c r="C42" s="17" t="s">
        <v>132</v>
      </c>
      <c r="D42" s="16" t="s">
        <v>37</v>
      </c>
      <c r="E42" s="16" t="s">
        <v>38</v>
      </c>
      <c r="F42" s="16" t="s">
        <v>128</v>
      </c>
      <c r="G42" s="18">
        <v>45533</v>
      </c>
      <c r="H42" s="19" t="str">
        <f>VLOOKUP(F42,表1.全国普通高校大学生竞赛排行榜!B:C,2,0)</f>
        <v>二类</v>
      </c>
      <c r="I42" s="16" t="s">
        <v>23</v>
      </c>
      <c r="J42" s="16" t="s">
        <v>49</v>
      </c>
      <c r="K42" s="16" t="s">
        <v>29</v>
      </c>
      <c r="L42" s="16" t="str">
        <f t="shared" ref="L42:L73" si="5">_xlfn.IFS(K42="是","（含特）",K42="否","（不含特）")</f>
        <v>（不含特）</v>
      </c>
      <c r="M42" s="16" t="str">
        <f t="shared" ref="M42:M73" si="6">H42&amp;I42&amp;J42&amp;L42</f>
        <v>二类国家级三等奖（不含特）</v>
      </c>
      <c r="N42" s="19">
        <f>VLOOKUP(M42,表2.获奖金额及对应奖项!A:D,4,0)</f>
        <v>1500</v>
      </c>
      <c r="O42" s="16" t="s">
        <v>26</v>
      </c>
      <c r="P42" s="21">
        <v>0.3</v>
      </c>
      <c r="Q42" s="19">
        <f t="shared" ref="Q42:Q73" si="7">N42*P42</f>
        <v>450</v>
      </c>
      <c r="R42" s="19"/>
    </row>
    <row r="43" spans="1:18">
      <c r="A43" s="16">
        <v>38</v>
      </c>
      <c r="B43" s="16" t="s">
        <v>133</v>
      </c>
      <c r="C43" s="17" t="s">
        <v>134</v>
      </c>
      <c r="D43" s="16" t="s">
        <v>37</v>
      </c>
      <c r="E43" s="16" t="s">
        <v>38</v>
      </c>
      <c r="F43" s="16" t="s">
        <v>64</v>
      </c>
      <c r="G43" s="20">
        <v>45261</v>
      </c>
      <c r="H43" s="19" t="str">
        <f>VLOOKUP(F43,表1.全国普通高校大学生竞赛排行榜!B:C,2,0)</f>
        <v>二类</v>
      </c>
      <c r="I43" s="16" t="s">
        <v>28</v>
      </c>
      <c r="J43" s="16" t="s">
        <v>39</v>
      </c>
      <c r="K43" s="16" t="s">
        <v>29</v>
      </c>
      <c r="L43" s="16" t="str">
        <f t="shared" si="5"/>
        <v>（不含特）</v>
      </c>
      <c r="M43" s="16" t="str">
        <f t="shared" si="6"/>
        <v>二类省部级二等奖（不含特）</v>
      </c>
      <c r="N43" s="19">
        <f>VLOOKUP(M43,表2.获奖金额及对应奖项!A:D,4,0)</f>
        <v>800</v>
      </c>
      <c r="O43" s="16" t="s">
        <v>30</v>
      </c>
      <c r="P43" s="21">
        <v>1</v>
      </c>
      <c r="Q43" s="19">
        <f t="shared" si="7"/>
        <v>800</v>
      </c>
      <c r="R43" s="19"/>
    </row>
    <row r="44" spans="1:18">
      <c r="A44" s="16">
        <v>39</v>
      </c>
      <c r="B44" s="16" t="s">
        <v>135</v>
      </c>
      <c r="C44" s="17" t="s">
        <v>136</v>
      </c>
      <c r="D44" s="16" t="s">
        <v>37</v>
      </c>
      <c r="E44" s="16" t="s">
        <v>38</v>
      </c>
      <c r="F44" s="16" t="s">
        <v>137</v>
      </c>
      <c r="G44" s="20">
        <v>45231</v>
      </c>
      <c r="H44" s="19" t="str">
        <f>VLOOKUP(F44,表1.全国普通高校大学生竞赛排行榜!B:C,2,0)</f>
        <v>二类</v>
      </c>
      <c r="I44" s="16" t="s">
        <v>28</v>
      </c>
      <c r="J44" s="16" t="s">
        <v>39</v>
      </c>
      <c r="K44" s="16" t="s">
        <v>25</v>
      </c>
      <c r="L44" s="16" t="str">
        <f t="shared" si="5"/>
        <v>（含特）</v>
      </c>
      <c r="M44" s="16" t="str">
        <f t="shared" si="6"/>
        <v>二类省部级二等奖（含特）</v>
      </c>
      <c r="N44" s="19" t="e">
        <f>VLOOKUP(M44,表2.获奖金额及对应奖项!A:D,4,0)</f>
        <v>#N/A</v>
      </c>
      <c r="O44" s="16" t="s">
        <v>26</v>
      </c>
      <c r="P44" s="21">
        <v>0.3</v>
      </c>
      <c r="Q44" s="19" t="e">
        <f t="shared" si="7"/>
        <v>#N/A</v>
      </c>
      <c r="R44" s="19" t="s">
        <v>138</v>
      </c>
    </row>
    <row r="45" spans="1:18">
      <c r="A45" s="16">
        <v>40</v>
      </c>
      <c r="B45" s="16" t="s">
        <v>139</v>
      </c>
      <c r="C45" s="17" t="s">
        <v>140</v>
      </c>
      <c r="D45" s="16" t="s">
        <v>37</v>
      </c>
      <c r="E45" s="16" t="s">
        <v>38</v>
      </c>
      <c r="F45" s="16" t="s">
        <v>64</v>
      </c>
      <c r="G45" s="20">
        <v>45261</v>
      </c>
      <c r="H45" s="19" t="str">
        <f>VLOOKUP(F45,表1.全国普通高校大学生竞赛排行榜!B:C,2,0)</f>
        <v>二类</v>
      </c>
      <c r="I45" s="16" t="s">
        <v>28</v>
      </c>
      <c r="J45" s="16" t="s">
        <v>39</v>
      </c>
      <c r="K45" s="16" t="s">
        <v>29</v>
      </c>
      <c r="L45" s="16" t="str">
        <f t="shared" si="5"/>
        <v>（不含特）</v>
      </c>
      <c r="M45" s="16" t="str">
        <f t="shared" si="6"/>
        <v>二类省部级二等奖（不含特）</v>
      </c>
      <c r="N45" s="19">
        <f>VLOOKUP(M45,表2.获奖金额及对应奖项!A:D,4,0)</f>
        <v>800</v>
      </c>
      <c r="O45" s="16" t="s">
        <v>30</v>
      </c>
      <c r="P45" s="21">
        <v>1</v>
      </c>
      <c r="Q45" s="19">
        <f t="shared" si="7"/>
        <v>800</v>
      </c>
      <c r="R45" s="19"/>
    </row>
    <row r="46" spans="1:18">
      <c r="A46" s="16">
        <v>41</v>
      </c>
      <c r="B46" s="16" t="s">
        <v>141</v>
      </c>
      <c r="C46" s="17" t="s">
        <v>142</v>
      </c>
      <c r="D46" s="16" t="s">
        <v>37</v>
      </c>
      <c r="E46" s="16" t="s">
        <v>38</v>
      </c>
      <c r="F46" s="16" t="s">
        <v>137</v>
      </c>
      <c r="G46" s="20">
        <v>45231</v>
      </c>
      <c r="H46" s="19" t="str">
        <f>VLOOKUP(F46,表1.全国普通高校大学生竞赛排行榜!B:C,2,0)</f>
        <v>二类</v>
      </c>
      <c r="I46" s="16" t="s">
        <v>28</v>
      </c>
      <c r="J46" s="16" t="s">
        <v>39</v>
      </c>
      <c r="K46" s="16" t="s">
        <v>25</v>
      </c>
      <c r="L46" s="16" t="str">
        <f t="shared" si="5"/>
        <v>（含特）</v>
      </c>
      <c r="M46" s="16" t="str">
        <f t="shared" si="6"/>
        <v>二类省部级二等奖（含特）</v>
      </c>
      <c r="N46" s="19" t="e">
        <f>VLOOKUP(M46,表2.获奖金额及对应奖项!A:D,4,0)</f>
        <v>#N/A</v>
      </c>
      <c r="O46" s="16" t="s">
        <v>26</v>
      </c>
      <c r="P46" s="21">
        <v>0.4</v>
      </c>
      <c r="Q46" s="19" t="e">
        <f t="shared" si="7"/>
        <v>#N/A</v>
      </c>
      <c r="R46" s="19" t="s">
        <v>138</v>
      </c>
    </row>
    <row r="47" spans="1:18">
      <c r="A47" s="16">
        <v>42</v>
      </c>
      <c r="B47" s="16" t="s">
        <v>143</v>
      </c>
      <c r="C47" s="17" t="s">
        <v>144</v>
      </c>
      <c r="D47" s="16" t="s">
        <v>37</v>
      </c>
      <c r="E47" s="16" t="s">
        <v>38</v>
      </c>
      <c r="F47" s="16" t="s">
        <v>42</v>
      </c>
      <c r="G47" s="18">
        <v>45442</v>
      </c>
      <c r="H47" s="19" t="str">
        <f>VLOOKUP(F47,表1.全国普通高校大学生竞赛排行榜!B:C,2,0)</f>
        <v>二类</v>
      </c>
      <c r="I47" s="16" t="s">
        <v>28</v>
      </c>
      <c r="J47" s="16" t="s">
        <v>39</v>
      </c>
      <c r="K47" s="16" t="s">
        <v>29</v>
      </c>
      <c r="L47" s="16" t="str">
        <f t="shared" si="5"/>
        <v>（不含特）</v>
      </c>
      <c r="M47" s="16" t="str">
        <f t="shared" si="6"/>
        <v>二类省部级二等奖（不含特）</v>
      </c>
      <c r="N47" s="19">
        <f>VLOOKUP(M47,表2.获奖金额及对应奖项!A:D,4,0)</f>
        <v>800</v>
      </c>
      <c r="O47" s="16" t="s">
        <v>30</v>
      </c>
      <c r="P47" s="21">
        <v>1</v>
      </c>
      <c r="Q47" s="19">
        <f t="shared" si="7"/>
        <v>800</v>
      </c>
      <c r="R47" s="19"/>
    </row>
    <row r="48" spans="1:18">
      <c r="A48" s="16">
        <v>43</v>
      </c>
      <c r="B48" s="16" t="s">
        <v>145</v>
      </c>
      <c r="C48" s="17" t="s">
        <v>146</v>
      </c>
      <c r="D48" s="16" t="s">
        <v>37</v>
      </c>
      <c r="E48" s="16" t="s">
        <v>38</v>
      </c>
      <c r="F48" s="16" t="s">
        <v>42</v>
      </c>
      <c r="G48" s="18">
        <v>45442</v>
      </c>
      <c r="H48" s="19" t="str">
        <f>VLOOKUP(F48,表1.全国普通高校大学生竞赛排行榜!B:C,2,0)</f>
        <v>二类</v>
      </c>
      <c r="I48" s="16" t="s">
        <v>28</v>
      </c>
      <c r="J48" s="16" t="s">
        <v>39</v>
      </c>
      <c r="K48" s="16" t="s">
        <v>29</v>
      </c>
      <c r="L48" s="16" t="str">
        <f t="shared" si="5"/>
        <v>（不含特）</v>
      </c>
      <c r="M48" s="16" t="str">
        <f t="shared" si="6"/>
        <v>二类省部级二等奖（不含特）</v>
      </c>
      <c r="N48" s="19">
        <f>VLOOKUP(M48,表2.获奖金额及对应奖项!A:D,4,0)</f>
        <v>800</v>
      </c>
      <c r="O48" s="16" t="s">
        <v>30</v>
      </c>
      <c r="P48" s="21">
        <v>1</v>
      </c>
      <c r="Q48" s="19">
        <f t="shared" si="7"/>
        <v>800</v>
      </c>
      <c r="R48" s="19"/>
    </row>
    <row r="49" spans="1:18">
      <c r="A49" s="16">
        <v>44</v>
      </c>
      <c r="B49" s="16" t="s">
        <v>147</v>
      </c>
      <c r="C49" s="17" t="s">
        <v>148</v>
      </c>
      <c r="D49" s="16" t="s">
        <v>37</v>
      </c>
      <c r="E49" s="16" t="s">
        <v>38</v>
      </c>
      <c r="F49" s="16" t="s">
        <v>64</v>
      </c>
      <c r="G49" s="20">
        <v>45261</v>
      </c>
      <c r="H49" s="19" t="str">
        <f>VLOOKUP(F49,表1.全国普通高校大学生竞赛排行榜!B:C,2,0)</f>
        <v>二类</v>
      </c>
      <c r="I49" s="16" t="s">
        <v>28</v>
      </c>
      <c r="J49" s="16" t="s">
        <v>24</v>
      </c>
      <c r="K49" s="16" t="s">
        <v>29</v>
      </c>
      <c r="L49" s="16" t="str">
        <f t="shared" si="5"/>
        <v>（不含特）</v>
      </c>
      <c r="M49" s="16" t="str">
        <f t="shared" si="6"/>
        <v>二类省部级一等奖（不含特）</v>
      </c>
      <c r="N49" s="19">
        <f>VLOOKUP(M49,表2.获奖金额及对应奖项!A:D,4,0)</f>
        <v>1000</v>
      </c>
      <c r="O49" s="16" t="s">
        <v>30</v>
      </c>
      <c r="P49" s="21">
        <v>1</v>
      </c>
      <c r="Q49" s="19">
        <f t="shared" si="7"/>
        <v>1000</v>
      </c>
      <c r="R49" s="19"/>
    </row>
    <row r="50" spans="1:18">
      <c r="A50" s="16">
        <v>45</v>
      </c>
      <c r="B50" s="16" t="s">
        <v>149</v>
      </c>
      <c r="C50" s="17" t="s">
        <v>150</v>
      </c>
      <c r="D50" s="16" t="s">
        <v>37</v>
      </c>
      <c r="E50" s="16" t="s">
        <v>38</v>
      </c>
      <c r="F50" s="16" t="s">
        <v>42</v>
      </c>
      <c r="G50" s="18">
        <v>45442</v>
      </c>
      <c r="H50" s="19" t="str">
        <f>VLOOKUP(F50,表1.全国普通高校大学生竞赛排行榜!B:C,2,0)</f>
        <v>二类</v>
      </c>
      <c r="I50" s="16" t="s">
        <v>28</v>
      </c>
      <c r="J50" s="16" t="s">
        <v>49</v>
      </c>
      <c r="K50" s="16" t="s">
        <v>29</v>
      </c>
      <c r="L50" s="16" t="str">
        <f t="shared" si="5"/>
        <v>（不含特）</v>
      </c>
      <c r="M50" s="16" t="str">
        <f t="shared" si="6"/>
        <v>二类省部级三等奖（不含特）</v>
      </c>
      <c r="N50" s="19" t="e">
        <f>VLOOKUP(M50,表2.获奖金额及对应奖项!A:D,4,0)</f>
        <v>#N/A</v>
      </c>
      <c r="O50" s="16" t="s">
        <v>30</v>
      </c>
      <c r="P50" s="21">
        <v>1</v>
      </c>
      <c r="Q50" s="19" t="e">
        <f t="shared" si="7"/>
        <v>#N/A</v>
      </c>
      <c r="R50" s="19" t="s">
        <v>138</v>
      </c>
    </row>
    <row r="51" spans="1:18">
      <c r="A51" s="16">
        <v>46</v>
      </c>
      <c r="B51" s="16" t="s">
        <v>151</v>
      </c>
      <c r="C51" s="17" t="s">
        <v>152</v>
      </c>
      <c r="D51" s="16" t="s">
        <v>37</v>
      </c>
      <c r="E51" s="16" t="s">
        <v>38</v>
      </c>
      <c r="F51" s="16" t="s">
        <v>42</v>
      </c>
      <c r="G51" s="18">
        <v>45442</v>
      </c>
      <c r="H51" s="19" t="str">
        <f>VLOOKUP(F51,表1.全国普通高校大学生竞赛排行榜!B:C,2,0)</f>
        <v>二类</v>
      </c>
      <c r="I51" s="16" t="s">
        <v>28</v>
      </c>
      <c r="J51" s="16" t="s">
        <v>24</v>
      </c>
      <c r="K51" s="16" t="s">
        <v>29</v>
      </c>
      <c r="L51" s="16" t="str">
        <f t="shared" si="5"/>
        <v>（不含特）</v>
      </c>
      <c r="M51" s="16" t="str">
        <f t="shared" si="6"/>
        <v>二类省部级一等奖（不含特）</v>
      </c>
      <c r="N51" s="19">
        <f>VLOOKUP(M51,表2.获奖金额及对应奖项!A:D,4,0)</f>
        <v>1000</v>
      </c>
      <c r="O51" s="16" t="s">
        <v>30</v>
      </c>
      <c r="P51" s="21">
        <v>1</v>
      </c>
      <c r="Q51" s="19">
        <f t="shared" si="7"/>
        <v>1000</v>
      </c>
      <c r="R51" s="19"/>
    </row>
    <row r="52" spans="1:18">
      <c r="A52" s="16">
        <v>47</v>
      </c>
      <c r="B52" s="16" t="s">
        <v>153</v>
      </c>
      <c r="C52" s="17" t="s">
        <v>154</v>
      </c>
      <c r="D52" s="16" t="s">
        <v>37</v>
      </c>
      <c r="E52" s="16" t="s">
        <v>38</v>
      </c>
      <c r="F52" s="16" t="s">
        <v>103</v>
      </c>
      <c r="G52" s="17" t="s">
        <v>104</v>
      </c>
      <c r="H52" s="19" t="str">
        <f>VLOOKUP(F52,表1.全国普通高校大学生竞赛排行榜!B:C,2,0)</f>
        <v>二类</v>
      </c>
      <c r="I52" s="16" t="s">
        <v>23</v>
      </c>
      <c r="J52" s="16" t="s">
        <v>49</v>
      </c>
      <c r="K52" s="16" t="s">
        <v>29</v>
      </c>
      <c r="L52" s="16" t="str">
        <f t="shared" si="5"/>
        <v>（不含特）</v>
      </c>
      <c r="M52" s="16" t="str">
        <f t="shared" si="6"/>
        <v>二类国家级三等奖（不含特）</v>
      </c>
      <c r="N52" s="19">
        <f>VLOOKUP(M52,表2.获奖金额及对应奖项!A:D,4,0)</f>
        <v>1500</v>
      </c>
      <c r="O52" s="16" t="s">
        <v>30</v>
      </c>
      <c r="P52" s="21">
        <v>1</v>
      </c>
      <c r="Q52" s="19">
        <f t="shared" si="7"/>
        <v>1500</v>
      </c>
      <c r="R52" s="19"/>
    </row>
    <row r="53" spans="1:18">
      <c r="A53" s="16">
        <v>48</v>
      </c>
      <c r="B53" s="16" t="s">
        <v>155</v>
      </c>
      <c r="C53" s="17" t="s">
        <v>156</v>
      </c>
      <c r="D53" s="16" t="s">
        <v>37</v>
      </c>
      <c r="E53" s="16" t="s">
        <v>38</v>
      </c>
      <c r="F53" s="16" t="s">
        <v>103</v>
      </c>
      <c r="G53" s="17" t="s">
        <v>104</v>
      </c>
      <c r="H53" s="19" t="str">
        <f>VLOOKUP(F53,表1.全国普通高校大学生竞赛排行榜!B:C,2,0)</f>
        <v>二类</v>
      </c>
      <c r="I53" s="16" t="s">
        <v>23</v>
      </c>
      <c r="J53" s="16" t="s">
        <v>49</v>
      </c>
      <c r="K53" s="16" t="s">
        <v>29</v>
      </c>
      <c r="L53" s="16" t="str">
        <f t="shared" si="5"/>
        <v>（不含特）</v>
      </c>
      <c r="M53" s="16" t="str">
        <f t="shared" si="6"/>
        <v>二类国家级三等奖（不含特）</v>
      </c>
      <c r="N53" s="19">
        <f>VLOOKUP(M53,表2.获奖金额及对应奖项!A:D,4,0)</f>
        <v>1500</v>
      </c>
      <c r="O53" s="16" t="s">
        <v>30</v>
      </c>
      <c r="P53" s="21">
        <v>1</v>
      </c>
      <c r="Q53" s="19">
        <f t="shared" si="7"/>
        <v>1500</v>
      </c>
      <c r="R53" s="19"/>
    </row>
    <row r="54" spans="1:18">
      <c r="A54" s="16">
        <v>49</v>
      </c>
      <c r="B54" s="16" t="s">
        <v>157</v>
      </c>
      <c r="C54" s="17" t="s">
        <v>158</v>
      </c>
      <c r="D54" s="16" t="s">
        <v>37</v>
      </c>
      <c r="E54" s="16" t="s">
        <v>38</v>
      </c>
      <c r="F54" s="16" t="s">
        <v>128</v>
      </c>
      <c r="G54" s="18">
        <v>45533</v>
      </c>
      <c r="H54" s="19" t="str">
        <f>VLOOKUP(F54,表1.全国普通高校大学生竞赛排行榜!B:C,2,0)</f>
        <v>二类</v>
      </c>
      <c r="I54" s="16" t="s">
        <v>23</v>
      </c>
      <c r="J54" s="16" t="s">
        <v>49</v>
      </c>
      <c r="K54" s="16" t="s">
        <v>29</v>
      </c>
      <c r="L54" s="16" t="str">
        <f t="shared" si="5"/>
        <v>（不含特）</v>
      </c>
      <c r="M54" s="16" t="str">
        <f t="shared" si="6"/>
        <v>二类国家级三等奖（不含特）</v>
      </c>
      <c r="N54" s="19">
        <f>VLOOKUP(M54,表2.获奖金额及对应奖项!A:D,4,0)</f>
        <v>1500</v>
      </c>
      <c r="O54" s="16" t="s">
        <v>26</v>
      </c>
      <c r="P54" s="21">
        <v>0.3</v>
      </c>
      <c r="Q54" s="19">
        <f t="shared" si="7"/>
        <v>450</v>
      </c>
      <c r="R54" s="19"/>
    </row>
    <row r="55" spans="1:18">
      <c r="A55" s="16">
        <v>50</v>
      </c>
      <c r="B55" s="16" t="s">
        <v>159</v>
      </c>
      <c r="C55" s="17" t="s">
        <v>160</v>
      </c>
      <c r="D55" s="16" t="s">
        <v>37</v>
      </c>
      <c r="E55" s="16" t="s">
        <v>38</v>
      </c>
      <c r="F55" s="16" t="s">
        <v>137</v>
      </c>
      <c r="G55" s="20">
        <v>45231</v>
      </c>
      <c r="H55" s="19" t="str">
        <f>VLOOKUP(F55,表1.全国普通高校大学生竞赛排行榜!B:C,2,0)</f>
        <v>二类</v>
      </c>
      <c r="I55" s="16" t="s">
        <v>28</v>
      </c>
      <c r="J55" s="16" t="s">
        <v>39</v>
      </c>
      <c r="K55" s="16" t="s">
        <v>25</v>
      </c>
      <c r="L55" s="16" t="str">
        <f t="shared" si="5"/>
        <v>（含特）</v>
      </c>
      <c r="M55" s="16" t="str">
        <f t="shared" si="6"/>
        <v>二类省部级二等奖（含特）</v>
      </c>
      <c r="N55" s="19" t="e">
        <f>VLOOKUP(M55,表2.获奖金额及对应奖项!A:D,4,0)</f>
        <v>#N/A</v>
      </c>
      <c r="O55" s="16" t="s">
        <v>26</v>
      </c>
      <c r="P55" s="21">
        <v>0.3</v>
      </c>
      <c r="Q55" s="19" t="e">
        <f t="shared" si="7"/>
        <v>#N/A</v>
      </c>
      <c r="R55" s="19" t="s">
        <v>138</v>
      </c>
    </row>
    <row r="56" spans="1:18">
      <c r="A56" s="16">
        <v>51</v>
      </c>
      <c r="B56" s="16" t="s">
        <v>161</v>
      </c>
      <c r="C56" s="17" t="s">
        <v>162</v>
      </c>
      <c r="D56" s="16" t="s">
        <v>37</v>
      </c>
      <c r="E56" s="16" t="s">
        <v>38</v>
      </c>
      <c r="F56" s="16" t="s">
        <v>163</v>
      </c>
      <c r="G56" s="18">
        <v>45291</v>
      </c>
      <c r="H56" s="19" t="str">
        <f>VLOOKUP(F56,表1.全国普通高校大学生竞赛排行榜!B:C,2,0)</f>
        <v>二类</v>
      </c>
      <c r="I56" s="16" t="s">
        <v>23</v>
      </c>
      <c r="J56" s="16" t="s">
        <v>39</v>
      </c>
      <c r="K56" s="16" t="s">
        <v>29</v>
      </c>
      <c r="L56" s="16" t="str">
        <f t="shared" si="5"/>
        <v>（不含特）</v>
      </c>
      <c r="M56" s="16" t="str">
        <f t="shared" si="6"/>
        <v>二类国家级二等奖（不含特）</v>
      </c>
      <c r="N56" s="19">
        <f>VLOOKUP(M56,表2.获奖金额及对应奖项!A:D,4,0)</f>
        <v>2000</v>
      </c>
      <c r="O56" s="16" t="s">
        <v>26</v>
      </c>
      <c r="P56" s="21">
        <v>0.9</v>
      </c>
      <c r="Q56" s="19">
        <f t="shared" si="7"/>
        <v>1800</v>
      </c>
      <c r="R56" s="19"/>
    </row>
    <row r="57" spans="1:18">
      <c r="A57" s="16">
        <v>52</v>
      </c>
      <c r="B57" s="16" t="s">
        <v>164</v>
      </c>
      <c r="C57" s="17" t="s">
        <v>165</v>
      </c>
      <c r="D57" s="16" t="s">
        <v>37</v>
      </c>
      <c r="E57" s="16" t="s">
        <v>38</v>
      </c>
      <c r="F57" s="16" t="s">
        <v>42</v>
      </c>
      <c r="G57" s="18">
        <v>45442</v>
      </c>
      <c r="H57" s="19" t="str">
        <f>VLOOKUP(F57,表1.全国普通高校大学生竞赛排行榜!B:C,2,0)</f>
        <v>二类</v>
      </c>
      <c r="I57" s="16" t="s">
        <v>28</v>
      </c>
      <c r="J57" s="16" t="s">
        <v>39</v>
      </c>
      <c r="K57" s="16" t="s">
        <v>29</v>
      </c>
      <c r="L57" s="16" t="str">
        <f t="shared" si="5"/>
        <v>（不含特）</v>
      </c>
      <c r="M57" s="16" t="str">
        <f t="shared" si="6"/>
        <v>二类省部级二等奖（不含特）</v>
      </c>
      <c r="N57" s="19">
        <f>VLOOKUP(M57,表2.获奖金额及对应奖项!A:D,4,0)</f>
        <v>800</v>
      </c>
      <c r="O57" s="16" t="s">
        <v>26</v>
      </c>
      <c r="P57" s="21">
        <v>0.5</v>
      </c>
      <c r="Q57" s="19">
        <f t="shared" si="7"/>
        <v>400</v>
      </c>
      <c r="R57" s="19"/>
    </row>
    <row r="58" spans="1:18">
      <c r="A58" s="16">
        <v>53</v>
      </c>
      <c r="B58" s="16" t="s">
        <v>166</v>
      </c>
      <c r="C58" s="17" t="s">
        <v>167</v>
      </c>
      <c r="D58" s="16" t="s">
        <v>37</v>
      </c>
      <c r="E58" s="16" t="s">
        <v>38</v>
      </c>
      <c r="F58" s="16" t="s">
        <v>163</v>
      </c>
      <c r="G58" s="18">
        <v>45291</v>
      </c>
      <c r="H58" s="19" t="str">
        <f>VLOOKUP(F58,表1.全国普通高校大学生竞赛排行榜!B:C,2,0)</f>
        <v>二类</v>
      </c>
      <c r="I58" s="16" t="s">
        <v>23</v>
      </c>
      <c r="J58" s="16" t="s">
        <v>39</v>
      </c>
      <c r="K58" s="16" t="s">
        <v>29</v>
      </c>
      <c r="L58" s="16" t="str">
        <f t="shared" si="5"/>
        <v>（不含特）</v>
      </c>
      <c r="M58" s="16" t="str">
        <f t="shared" si="6"/>
        <v>二类国家级二等奖（不含特）</v>
      </c>
      <c r="N58" s="19">
        <f>VLOOKUP(M58,表2.获奖金额及对应奖项!A:D,4,0)</f>
        <v>2000</v>
      </c>
      <c r="O58" s="16" t="s">
        <v>26</v>
      </c>
      <c r="P58" s="21">
        <v>0.1</v>
      </c>
      <c r="Q58" s="19">
        <f t="shared" si="7"/>
        <v>200</v>
      </c>
      <c r="R58" s="19"/>
    </row>
    <row r="59" spans="1:18">
      <c r="A59" s="16">
        <v>54</v>
      </c>
      <c r="B59" s="16" t="s">
        <v>168</v>
      </c>
      <c r="C59" s="17" t="s">
        <v>169</v>
      </c>
      <c r="D59" s="16" t="s">
        <v>37</v>
      </c>
      <c r="E59" s="16" t="s">
        <v>38</v>
      </c>
      <c r="F59" s="16" t="s">
        <v>117</v>
      </c>
      <c r="G59" s="18">
        <v>45411</v>
      </c>
      <c r="H59" s="19" t="str">
        <f>VLOOKUP(F59,表1.全国普通高校大学生竞赛排行榜!B:C,2,0)</f>
        <v>二类</v>
      </c>
      <c r="I59" s="16" t="s">
        <v>28</v>
      </c>
      <c r="J59" s="16" t="s">
        <v>39</v>
      </c>
      <c r="K59" s="16" t="s">
        <v>29</v>
      </c>
      <c r="L59" s="16" t="str">
        <f t="shared" si="5"/>
        <v>（不含特）</v>
      </c>
      <c r="M59" s="16" t="str">
        <f t="shared" si="6"/>
        <v>二类省部级二等奖（不含特）</v>
      </c>
      <c r="N59" s="19">
        <f>VLOOKUP(M59,表2.获奖金额及对应奖项!A:D,4,0)</f>
        <v>800</v>
      </c>
      <c r="O59" s="16" t="s">
        <v>30</v>
      </c>
      <c r="P59" s="21">
        <v>1</v>
      </c>
      <c r="Q59" s="19">
        <f t="shared" si="7"/>
        <v>800</v>
      </c>
      <c r="R59" s="19"/>
    </row>
    <row r="60" spans="1:18">
      <c r="A60" s="16">
        <v>55</v>
      </c>
      <c r="B60" s="16" t="s">
        <v>170</v>
      </c>
      <c r="C60" s="17" t="s">
        <v>171</v>
      </c>
      <c r="D60" s="16" t="s">
        <v>37</v>
      </c>
      <c r="E60" s="16" t="s">
        <v>38</v>
      </c>
      <c r="F60" s="16" t="s">
        <v>64</v>
      </c>
      <c r="G60" s="20">
        <v>45261</v>
      </c>
      <c r="H60" s="19" t="str">
        <f>VLOOKUP(F60,表1.全国普通高校大学生竞赛排行榜!B:C,2,0)</f>
        <v>二类</v>
      </c>
      <c r="I60" s="16" t="s">
        <v>28</v>
      </c>
      <c r="J60" s="16" t="s">
        <v>24</v>
      </c>
      <c r="K60" s="16" t="s">
        <v>29</v>
      </c>
      <c r="L60" s="16" t="str">
        <f t="shared" si="5"/>
        <v>（不含特）</v>
      </c>
      <c r="M60" s="16" t="str">
        <f t="shared" si="6"/>
        <v>二类省部级一等奖（不含特）</v>
      </c>
      <c r="N60" s="19">
        <f>VLOOKUP(M60,表2.获奖金额及对应奖项!A:D,4,0)</f>
        <v>1000</v>
      </c>
      <c r="O60" s="16" t="s">
        <v>30</v>
      </c>
      <c r="P60" s="21">
        <v>1</v>
      </c>
      <c r="Q60" s="19">
        <f t="shared" si="7"/>
        <v>1000</v>
      </c>
      <c r="R60" s="19"/>
    </row>
    <row r="61" spans="1:18">
      <c r="A61" s="16">
        <v>56</v>
      </c>
      <c r="B61" s="16" t="s">
        <v>172</v>
      </c>
      <c r="C61" s="17" t="s">
        <v>173</v>
      </c>
      <c r="D61" s="16" t="s">
        <v>37</v>
      </c>
      <c r="E61" s="16" t="s">
        <v>38</v>
      </c>
      <c r="F61" s="16" t="s">
        <v>174</v>
      </c>
      <c r="G61" s="20">
        <v>45505</v>
      </c>
      <c r="H61" s="19" t="str">
        <f>VLOOKUP(F61,表1.全国普通高校大学生竞赛排行榜!B:C,2,0)</f>
        <v>二类</v>
      </c>
      <c r="I61" s="16" t="s">
        <v>23</v>
      </c>
      <c r="J61" s="16" t="s">
        <v>49</v>
      </c>
      <c r="K61" s="16" t="s">
        <v>25</v>
      </c>
      <c r="L61" s="16" t="str">
        <f t="shared" si="5"/>
        <v>（含特）</v>
      </c>
      <c r="M61" s="16" t="str">
        <f t="shared" si="6"/>
        <v>二类国家级三等奖（含特）</v>
      </c>
      <c r="N61" s="19">
        <f>VLOOKUP(M61,表2.获奖金额及对应奖项!A:D,4,0)</f>
        <v>1000</v>
      </c>
      <c r="O61" s="16" t="s">
        <v>26</v>
      </c>
      <c r="P61" s="21">
        <v>0.51</v>
      </c>
      <c r="Q61" s="19">
        <f t="shared" si="7"/>
        <v>510</v>
      </c>
      <c r="R61" s="19"/>
    </row>
    <row r="62" spans="1:18">
      <c r="A62" s="16">
        <v>57</v>
      </c>
      <c r="B62" s="16" t="s">
        <v>175</v>
      </c>
      <c r="C62" s="17" t="s">
        <v>176</v>
      </c>
      <c r="D62" s="16" t="s">
        <v>37</v>
      </c>
      <c r="E62" s="16" t="s">
        <v>38</v>
      </c>
      <c r="F62" s="16" t="s">
        <v>174</v>
      </c>
      <c r="G62" s="20">
        <v>45505</v>
      </c>
      <c r="H62" s="19" t="str">
        <f>VLOOKUP(F62,表1.全国普通高校大学生竞赛排行榜!B:C,2,0)</f>
        <v>二类</v>
      </c>
      <c r="I62" s="16" t="s">
        <v>23</v>
      </c>
      <c r="J62" s="16" t="s">
        <v>49</v>
      </c>
      <c r="K62" s="16" t="s">
        <v>25</v>
      </c>
      <c r="L62" s="16" t="str">
        <f t="shared" si="5"/>
        <v>（含特）</v>
      </c>
      <c r="M62" s="16" t="str">
        <f t="shared" si="6"/>
        <v>二类国家级三等奖（含特）</v>
      </c>
      <c r="N62" s="19">
        <f>VLOOKUP(M62,表2.获奖金额及对应奖项!A:D,4,0)</f>
        <v>1000</v>
      </c>
      <c r="O62" s="16" t="s">
        <v>26</v>
      </c>
      <c r="P62" s="21">
        <v>0.7</v>
      </c>
      <c r="Q62" s="19">
        <f t="shared" si="7"/>
        <v>700</v>
      </c>
      <c r="R62" s="19"/>
    </row>
    <row r="63" spans="1:18">
      <c r="A63" s="16">
        <v>58</v>
      </c>
      <c r="B63" s="16" t="s">
        <v>177</v>
      </c>
      <c r="C63" s="17" t="s">
        <v>178</v>
      </c>
      <c r="D63" s="16" t="s">
        <v>37</v>
      </c>
      <c r="E63" s="16" t="s">
        <v>38</v>
      </c>
      <c r="F63" s="16" t="s">
        <v>174</v>
      </c>
      <c r="G63" s="20">
        <v>45505</v>
      </c>
      <c r="H63" s="19" t="str">
        <f>VLOOKUP(F63,表1.全国普通高校大学生竞赛排行榜!B:C,2,0)</f>
        <v>二类</v>
      </c>
      <c r="I63" s="16" t="s">
        <v>23</v>
      </c>
      <c r="J63" s="16" t="s">
        <v>49</v>
      </c>
      <c r="K63" s="16" t="s">
        <v>25</v>
      </c>
      <c r="L63" s="16" t="str">
        <f t="shared" si="5"/>
        <v>（含特）</v>
      </c>
      <c r="M63" s="16" t="str">
        <f t="shared" si="6"/>
        <v>二类国家级三等奖（含特）</v>
      </c>
      <c r="N63" s="19">
        <f>VLOOKUP(M63,表2.获奖金额及对应奖项!A:D,4,0)</f>
        <v>1000</v>
      </c>
      <c r="O63" s="16" t="s">
        <v>26</v>
      </c>
      <c r="P63" s="21">
        <v>0.15</v>
      </c>
      <c r="Q63" s="19">
        <f t="shared" si="7"/>
        <v>150</v>
      </c>
      <c r="R63" s="19"/>
    </row>
    <row r="64" spans="1:18">
      <c r="A64" s="16">
        <v>59</v>
      </c>
      <c r="B64" s="16" t="s">
        <v>179</v>
      </c>
      <c r="C64" s="17" t="s">
        <v>180</v>
      </c>
      <c r="D64" s="16" t="s">
        <v>37</v>
      </c>
      <c r="E64" s="16" t="s">
        <v>38</v>
      </c>
      <c r="F64" s="16" t="s">
        <v>137</v>
      </c>
      <c r="G64" s="20">
        <v>45231</v>
      </c>
      <c r="H64" s="19" t="str">
        <f>VLOOKUP(F64,表1.全国普通高校大学生竞赛排行榜!B:C,2,0)</f>
        <v>二类</v>
      </c>
      <c r="I64" s="16" t="s">
        <v>28</v>
      </c>
      <c r="J64" s="16" t="s">
        <v>24</v>
      </c>
      <c r="K64" s="16" t="s">
        <v>25</v>
      </c>
      <c r="L64" s="16" t="str">
        <f t="shared" si="5"/>
        <v>（含特）</v>
      </c>
      <c r="M64" s="16" t="str">
        <f t="shared" si="6"/>
        <v>二类省部级一等奖（含特）</v>
      </c>
      <c r="N64" s="19">
        <f>VLOOKUP(M64,表2.获奖金额及对应奖项!A:D,4,0)</f>
        <v>800</v>
      </c>
      <c r="O64" s="16" t="s">
        <v>26</v>
      </c>
      <c r="P64" s="22">
        <v>0.333</v>
      </c>
      <c r="Q64" s="19">
        <f t="shared" si="7"/>
        <v>266.4</v>
      </c>
      <c r="R64" s="19"/>
    </row>
    <row r="65" spans="1:18">
      <c r="A65" s="16">
        <v>60</v>
      </c>
      <c r="B65" s="16" t="s">
        <v>181</v>
      </c>
      <c r="C65" s="17" t="s">
        <v>182</v>
      </c>
      <c r="D65" s="16" t="s">
        <v>37</v>
      </c>
      <c r="E65" s="16" t="s">
        <v>38</v>
      </c>
      <c r="F65" s="16" t="s">
        <v>174</v>
      </c>
      <c r="G65" s="20">
        <v>45505</v>
      </c>
      <c r="H65" s="19" t="str">
        <f>VLOOKUP(F65,表1.全国普通高校大学生竞赛排行榜!B:C,2,0)</f>
        <v>二类</v>
      </c>
      <c r="I65" s="16" t="s">
        <v>23</v>
      </c>
      <c r="J65" s="16" t="s">
        <v>49</v>
      </c>
      <c r="K65" s="16" t="s">
        <v>25</v>
      </c>
      <c r="L65" s="16" t="str">
        <f t="shared" si="5"/>
        <v>（含特）</v>
      </c>
      <c r="M65" s="16" t="str">
        <f t="shared" si="6"/>
        <v>二类国家级三等奖（含特）</v>
      </c>
      <c r="N65" s="19">
        <f>VLOOKUP(M65,表2.获奖金额及对应奖项!A:D,4,0)</f>
        <v>1000</v>
      </c>
      <c r="O65" s="16" t="s">
        <v>26</v>
      </c>
      <c r="P65" s="21">
        <v>0.24</v>
      </c>
      <c r="Q65" s="19">
        <f t="shared" si="7"/>
        <v>240</v>
      </c>
      <c r="R65" s="19"/>
    </row>
    <row r="66" spans="1:18">
      <c r="A66" s="16">
        <v>61</v>
      </c>
      <c r="B66" s="16" t="s">
        <v>183</v>
      </c>
      <c r="C66" s="17" t="s">
        <v>184</v>
      </c>
      <c r="D66" s="16" t="s">
        <v>37</v>
      </c>
      <c r="E66" s="16" t="s">
        <v>38</v>
      </c>
      <c r="F66" s="16" t="s">
        <v>185</v>
      </c>
      <c r="G66" s="20">
        <v>45505</v>
      </c>
      <c r="H66" s="19" t="str">
        <f>VLOOKUP(F66,表1.全国普通高校大学生竞赛排行榜!B:C,2,0)</f>
        <v>二类</v>
      </c>
      <c r="I66" s="16" t="s">
        <v>23</v>
      </c>
      <c r="J66" s="16" t="s">
        <v>49</v>
      </c>
      <c r="K66" s="16" t="s">
        <v>29</v>
      </c>
      <c r="L66" s="16" t="str">
        <f t="shared" si="5"/>
        <v>（不含特）</v>
      </c>
      <c r="M66" s="16" t="str">
        <f t="shared" si="6"/>
        <v>二类国家级三等奖（不含特）</v>
      </c>
      <c r="N66" s="19">
        <f>VLOOKUP(M66,表2.获奖金额及对应奖项!A:D,4,0)</f>
        <v>1500</v>
      </c>
      <c r="O66" s="16" t="s">
        <v>26</v>
      </c>
      <c r="P66" s="21">
        <v>0.75</v>
      </c>
      <c r="Q66" s="19">
        <f t="shared" si="7"/>
        <v>1125</v>
      </c>
      <c r="R66" s="19"/>
    </row>
    <row r="67" spans="1:18">
      <c r="A67" s="16">
        <v>62</v>
      </c>
      <c r="B67" s="16" t="s">
        <v>186</v>
      </c>
      <c r="C67" s="17" t="s">
        <v>187</v>
      </c>
      <c r="D67" s="16" t="s">
        <v>37</v>
      </c>
      <c r="E67" s="16" t="s">
        <v>38</v>
      </c>
      <c r="F67" s="16" t="s">
        <v>185</v>
      </c>
      <c r="G67" s="20">
        <v>45505</v>
      </c>
      <c r="H67" s="19" t="str">
        <f>VLOOKUP(F67,表1.全国普通高校大学生竞赛排行榜!B:C,2,0)</f>
        <v>二类</v>
      </c>
      <c r="I67" s="16" t="s">
        <v>23</v>
      </c>
      <c r="J67" s="16" t="s">
        <v>49</v>
      </c>
      <c r="K67" s="16" t="s">
        <v>29</v>
      </c>
      <c r="L67" s="16" t="str">
        <f t="shared" si="5"/>
        <v>（不含特）</v>
      </c>
      <c r="M67" s="16" t="str">
        <f t="shared" si="6"/>
        <v>二类国家级三等奖（不含特）</v>
      </c>
      <c r="N67" s="19">
        <f>VLOOKUP(M67,表2.获奖金额及对应奖项!A:D,4,0)</f>
        <v>1500</v>
      </c>
      <c r="O67" s="16" t="s">
        <v>26</v>
      </c>
      <c r="P67" s="21">
        <v>0.25</v>
      </c>
      <c r="Q67" s="19">
        <f t="shared" si="7"/>
        <v>375</v>
      </c>
      <c r="R67" s="19"/>
    </row>
    <row r="68" spans="1:18">
      <c r="A68" s="16">
        <v>63</v>
      </c>
      <c r="B68" s="16" t="s">
        <v>188</v>
      </c>
      <c r="C68" s="17" t="s">
        <v>189</v>
      </c>
      <c r="D68" s="16" t="s">
        <v>37</v>
      </c>
      <c r="E68" s="16" t="s">
        <v>38</v>
      </c>
      <c r="F68" s="16" t="s">
        <v>69</v>
      </c>
      <c r="G68" s="20">
        <v>45505</v>
      </c>
      <c r="H68" s="19" t="str">
        <f>VLOOKUP(F68,表1.全国普通高校大学生竞赛排行榜!B:C,2,0)</f>
        <v>二类</v>
      </c>
      <c r="I68" s="16" t="s">
        <v>28</v>
      </c>
      <c r="J68" s="16" t="s">
        <v>24</v>
      </c>
      <c r="K68" s="16" t="s">
        <v>29</v>
      </c>
      <c r="L68" s="16" t="str">
        <f t="shared" si="5"/>
        <v>（不含特）</v>
      </c>
      <c r="M68" s="16" t="str">
        <f t="shared" si="6"/>
        <v>二类省部级一等奖（不含特）</v>
      </c>
      <c r="N68" s="19">
        <f>VLOOKUP(M68,表2.获奖金额及对应奖项!A:D,4,0)</f>
        <v>1000</v>
      </c>
      <c r="O68" s="16" t="s">
        <v>26</v>
      </c>
      <c r="P68" s="21">
        <v>0.15</v>
      </c>
      <c r="Q68" s="19">
        <f t="shared" si="7"/>
        <v>150</v>
      </c>
      <c r="R68" s="19"/>
    </row>
    <row r="69" spans="1:18">
      <c r="A69" s="16">
        <v>64</v>
      </c>
      <c r="B69" s="16" t="s">
        <v>190</v>
      </c>
      <c r="C69" s="17" t="s">
        <v>191</v>
      </c>
      <c r="D69" s="16" t="s">
        <v>37</v>
      </c>
      <c r="E69" s="16" t="s">
        <v>38</v>
      </c>
      <c r="F69" s="16" t="s">
        <v>69</v>
      </c>
      <c r="G69" s="20">
        <v>45505</v>
      </c>
      <c r="H69" s="19" t="str">
        <f>VLOOKUP(F69,表1.全国普通高校大学生竞赛排行榜!B:C,2,0)</f>
        <v>二类</v>
      </c>
      <c r="I69" s="16" t="s">
        <v>28</v>
      </c>
      <c r="J69" s="16" t="s">
        <v>24</v>
      </c>
      <c r="K69" s="16" t="s">
        <v>29</v>
      </c>
      <c r="L69" s="16" t="str">
        <f t="shared" si="5"/>
        <v>（不含特）</v>
      </c>
      <c r="M69" s="16" t="str">
        <f t="shared" si="6"/>
        <v>二类省部级一等奖（不含特）</v>
      </c>
      <c r="N69" s="19">
        <f>VLOOKUP(M69,表2.获奖金额及对应奖项!A:D,4,0)</f>
        <v>1000</v>
      </c>
      <c r="O69" s="16" t="s">
        <v>26</v>
      </c>
      <c r="P69" s="21">
        <v>0.85</v>
      </c>
      <c r="Q69" s="19">
        <f t="shared" si="7"/>
        <v>850</v>
      </c>
      <c r="R69" s="19"/>
    </row>
    <row r="70" spans="1:18">
      <c r="A70" s="16">
        <v>65</v>
      </c>
      <c r="B70" s="16" t="s">
        <v>192</v>
      </c>
      <c r="C70" s="17" t="s">
        <v>193</v>
      </c>
      <c r="D70" s="16" t="s">
        <v>37</v>
      </c>
      <c r="E70" s="16" t="s">
        <v>38</v>
      </c>
      <c r="F70" s="16" t="s">
        <v>174</v>
      </c>
      <c r="G70" s="20">
        <v>45505</v>
      </c>
      <c r="H70" s="19" t="str">
        <f>VLOOKUP(F70,表1.全国普通高校大学生竞赛排行榜!B:C,2,0)</f>
        <v>二类</v>
      </c>
      <c r="I70" s="16" t="s">
        <v>23</v>
      </c>
      <c r="J70" s="16" t="s">
        <v>39</v>
      </c>
      <c r="K70" s="16" t="s">
        <v>25</v>
      </c>
      <c r="L70" s="16" t="str">
        <f t="shared" si="5"/>
        <v>（含特）</v>
      </c>
      <c r="M70" s="16" t="str">
        <f t="shared" si="6"/>
        <v>二类国家级二等奖（含特）</v>
      </c>
      <c r="N70" s="19">
        <f>VLOOKUP(M70,表2.获奖金额及对应奖项!A:D,4,0)</f>
        <v>1500</v>
      </c>
      <c r="O70" s="16" t="s">
        <v>26</v>
      </c>
      <c r="P70" s="21">
        <v>0.47</v>
      </c>
      <c r="Q70" s="19">
        <f t="shared" si="7"/>
        <v>705</v>
      </c>
      <c r="R70" s="19"/>
    </row>
    <row r="71" spans="1:18">
      <c r="A71" s="16">
        <v>66</v>
      </c>
      <c r="B71" s="16" t="s">
        <v>194</v>
      </c>
      <c r="C71" s="17" t="s">
        <v>195</v>
      </c>
      <c r="D71" s="16" t="s">
        <v>37</v>
      </c>
      <c r="E71" s="16" t="s">
        <v>38</v>
      </c>
      <c r="F71" s="16" t="s">
        <v>64</v>
      </c>
      <c r="G71" s="20">
        <v>45261</v>
      </c>
      <c r="H71" s="19" t="str">
        <f>VLOOKUP(F71,表1.全国普通高校大学生竞赛排行榜!B:C,2,0)</f>
        <v>二类</v>
      </c>
      <c r="I71" s="16" t="s">
        <v>28</v>
      </c>
      <c r="J71" s="16" t="s">
        <v>39</v>
      </c>
      <c r="K71" s="16" t="s">
        <v>29</v>
      </c>
      <c r="L71" s="16" t="str">
        <f t="shared" si="5"/>
        <v>（不含特）</v>
      </c>
      <c r="M71" s="16" t="str">
        <f t="shared" si="6"/>
        <v>二类省部级二等奖（不含特）</v>
      </c>
      <c r="N71" s="19">
        <f>VLOOKUP(M71,表2.获奖金额及对应奖项!A:D,4,0)</f>
        <v>800</v>
      </c>
      <c r="O71" s="16" t="s">
        <v>30</v>
      </c>
      <c r="P71" s="21">
        <v>1</v>
      </c>
      <c r="Q71" s="19">
        <f t="shared" si="7"/>
        <v>800</v>
      </c>
      <c r="R71" s="19"/>
    </row>
    <row r="72" spans="1:18">
      <c r="A72" s="16">
        <v>67</v>
      </c>
      <c r="B72" s="16" t="s">
        <v>196</v>
      </c>
      <c r="C72" s="17" t="s">
        <v>197</v>
      </c>
      <c r="D72" s="16" t="s">
        <v>37</v>
      </c>
      <c r="E72" s="16" t="s">
        <v>38</v>
      </c>
      <c r="F72" s="16" t="s">
        <v>137</v>
      </c>
      <c r="G72" s="20">
        <v>45231</v>
      </c>
      <c r="H72" s="19" t="str">
        <f>VLOOKUP(F72,表1.全国普通高校大学生竞赛排行榜!B:C,2,0)</f>
        <v>二类</v>
      </c>
      <c r="I72" s="16" t="s">
        <v>28</v>
      </c>
      <c r="J72" s="16" t="s">
        <v>24</v>
      </c>
      <c r="K72" s="16" t="s">
        <v>25</v>
      </c>
      <c r="L72" s="16" t="str">
        <f t="shared" si="5"/>
        <v>（含特）</v>
      </c>
      <c r="M72" s="16" t="str">
        <f t="shared" si="6"/>
        <v>二类省部级一等奖（含特）</v>
      </c>
      <c r="N72" s="19">
        <f>VLOOKUP(M72,表2.获奖金额及对应奖项!A:D,4,0)</f>
        <v>800</v>
      </c>
      <c r="O72" s="16" t="s">
        <v>26</v>
      </c>
      <c r="P72" s="22">
        <v>0.333</v>
      </c>
      <c r="Q72" s="19">
        <f t="shared" si="7"/>
        <v>266.4</v>
      </c>
      <c r="R72" s="19"/>
    </row>
    <row r="73" spans="1:18">
      <c r="A73" s="16">
        <v>68</v>
      </c>
      <c r="B73" s="16" t="s">
        <v>198</v>
      </c>
      <c r="C73" s="17" t="s">
        <v>199</v>
      </c>
      <c r="D73" s="16" t="s">
        <v>37</v>
      </c>
      <c r="E73" s="16" t="s">
        <v>38</v>
      </c>
      <c r="F73" s="16" t="s">
        <v>137</v>
      </c>
      <c r="G73" s="20">
        <v>45231</v>
      </c>
      <c r="H73" s="19" t="str">
        <f>VLOOKUP(F73,表1.全国普通高校大学生竞赛排行榜!B:C,2,0)</f>
        <v>二类</v>
      </c>
      <c r="I73" s="16" t="s">
        <v>28</v>
      </c>
      <c r="J73" s="16" t="s">
        <v>24</v>
      </c>
      <c r="K73" s="16" t="s">
        <v>25</v>
      </c>
      <c r="L73" s="16" t="str">
        <f t="shared" si="5"/>
        <v>（含特）</v>
      </c>
      <c r="M73" s="16" t="str">
        <f t="shared" si="6"/>
        <v>二类省部级一等奖（含特）</v>
      </c>
      <c r="N73" s="19">
        <f>VLOOKUP(M73,表2.获奖金额及对应奖项!A:D,4,0)</f>
        <v>800</v>
      </c>
      <c r="O73" s="16" t="s">
        <v>26</v>
      </c>
      <c r="P73" s="22">
        <v>0.333</v>
      </c>
      <c r="Q73" s="19">
        <f t="shared" si="7"/>
        <v>266.4</v>
      </c>
      <c r="R73" s="19"/>
    </row>
    <row r="74" spans="1:18">
      <c r="A74" s="16">
        <v>69</v>
      </c>
      <c r="B74" s="16" t="s">
        <v>200</v>
      </c>
      <c r="C74" s="17" t="s">
        <v>201</v>
      </c>
      <c r="D74" s="16" t="s">
        <v>37</v>
      </c>
      <c r="E74" s="16" t="s">
        <v>38</v>
      </c>
      <c r="F74" s="16" t="s">
        <v>174</v>
      </c>
      <c r="G74" s="20">
        <v>45505</v>
      </c>
      <c r="H74" s="19" t="str">
        <f>VLOOKUP(F74,表1.全国普通高校大学生竞赛排行榜!B:C,2,0)</f>
        <v>二类</v>
      </c>
      <c r="I74" s="16" t="s">
        <v>23</v>
      </c>
      <c r="J74" s="16" t="s">
        <v>49</v>
      </c>
      <c r="K74" s="16" t="s">
        <v>25</v>
      </c>
      <c r="L74" s="16" t="str">
        <f t="shared" ref="L74:L111" si="8">_xlfn.IFS(K74="是","（含特）",K74="否","（不含特）")</f>
        <v>（含特）</v>
      </c>
      <c r="M74" s="16" t="str">
        <f t="shared" ref="M74:M111" si="9">H74&amp;I74&amp;J74&amp;L74</f>
        <v>二类国家级三等奖（含特）</v>
      </c>
      <c r="N74" s="19">
        <f>VLOOKUP(M74,表2.获奖金额及对应奖项!A:D,4,0)</f>
        <v>1000</v>
      </c>
      <c r="O74" s="16" t="s">
        <v>26</v>
      </c>
      <c r="P74" s="21">
        <v>0.24</v>
      </c>
      <c r="Q74" s="19">
        <f t="shared" ref="Q74:Q111" si="10">N74*P74</f>
        <v>240</v>
      </c>
      <c r="R74" s="19"/>
    </row>
    <row r="75" spans="1:18">
      <c r="A75" s="16">
        <v>70</v>
      </c>
      <c r="B75" s="16" t="s">
        <v>202</v>
      </c>
      <c r="C75" s="17" t="s">
        <v>203</v>
      </c>
      <c r="D75" s="16" t="s">
        <v>37</v>
      </c>
      <c r="E75" s="16" t="s">
        <v>38</v>
      </c>
      <c r="F75" s="16" t="s">
        <v>64</v>
      </c>
      <c r="G75" s="20">
        <v>45261</v>
      </c>
      <c r="H75" s="19" t="str">
        <f>VLOOKUP(F75,表1.全国普通高校大学生竞赛排行榜!B:C,2,0)</f>
        <v>二类</v>
      </c>
      <c r="I75" s="16" t="s">
        <v>28</v>
      </c>
      <c r="J75" s="16" t="s">
        <v>39</v>
      </c>
      <c r="K75" s="16" t="s">
        <v>29</v>
      </c>
      <c r="L75" s="16" t="str">
        <f t="shared" si="8"/>
        <v>（不含特）</v>
      </c>
      <c r="M75" s="16" t="str">
        <f t="shared" si="9"/>
        <v>二类省部级二等奖（不含特）</v>
      </c>
      <c r="N75" s="19">
        <f>VLOOKUP(M75,表2.获奖金额及对应奖项!A:D,4,0)</f>
        <v>800</v>
      </c>
      <c r="O75" s="16" t="s">
        <v>30</v>
      </c>
      <c r="P75" s="21">
        <v>1</v>
      </c>
      <c r="Q75" s="19">
        <f t="shared" si="10"/>
        <v>800</v>
      </c>
      <c r="R75" s="19"/>
    </row>
    <row r="76" spans="1:18">
      <c r="A76" s="16">
        <v>71</v>
      </c>
      <c r="B76" s="16" t="s">
        <v>204</v>
      </c>
      <c r="C76" s="17" t="s">
        <v>205</v>
      </c>
      <c r="D76" s="16" t="s">
        <v>37</v>
      </c>
      <c r="E76" s="16" t="s">
        <v>38</v>
      </c>
      <c r="F76" s="16" t="s">
        <v>77</v>
      </c>
      <c r="G76" s="20">
        <v>45413</v>
      </c>
      <c r="H76" s="19" t="str">
        <f>VLOOKUP(F76,表1.全国普通高校大学生竞赛排行榜!B:C,2,0)</f>
        <v>二类</v>
      </c>
      <c r="I76" s="16" t="s">
        <v>28</v>
      </c>
      <c r="J76" s="16" t="s">
        <v>49</v>
      </c>
      <c r="K76" s="16" t="s">
        <v>29</v>
      </c>
      <c r="L76" s="16" t="str">
        <f t="shared" si="8"/>
        <v>（不含特）</v>
      </c>
      <c r="M76" s="16" t="str">
        <f t="shared" si="9"/>
        <v>二类省部级三等奖（不含特）</v>
      </c>
      <c r="N76" s="19" t="e">
        <f>VLOOKUP(M76,表2.获奖金额及对应奖项!A:D,4,0)</f>
        <v>#N/A</v>
      </c>
      <c r="O76" s="16" t="s">
        <v>26</v>
      </c>
      <c r="P76" s="21">
        <v>0.49</v>
      </c>
      <c r="Q76" s="19" t="e">
        <f t="shared" si="10"/>
        <v>#N/A</v>
      </c>
      <c r="R76" s="19" t="s">
        <v>138</v>
      </c>
    </row>
    <row r="77" spans="1:18">
      <c r="A77" s="16">
        <v>72</v>
      </c>
      <c r="B77" s="16" t="s">
        <v>206</v>
      </c>
      <c r="C77" s="17" t="s">
        <v>207</v>
      </c>
      <c r="D77" s="16" t="s">
        <v>37</v>
      </c>
      <c r="E77" s="16" t="s">
        <v>38</v>
      </c>
      <c r="F77" s="16" t="s">
        <v>77</v>
      </c>
      <c r="G77" s="20">
        <v>45413</v>
      </c>
      <c r="H77" s="19" t="str">
        <f>VLOOKUP(F77,表1.全国普通高校大学生竞赛排行榜!B:C,2,0)</f>
        <v>二类</v>
      </c>
      <c r="I77" s="16" t="s">
        <v>28</v>
      </c>
      <c r="J77" s="16" t="s">
        <v>49</v>
      </c>
      <c r="K77" s="16" t="s">
        <v>29</v>
      </c>
      <c r="L77" s="16" t="str">
        <f t="shared" si="8"/>
        <v>（不含特）</v>
      </c>
      <c r="M77" s="16" t="str">
        <f t="shared" si="9"/>
        <v>二类省部级三等奖（不含特）</v>
      </c>
      <c r="N77" s="19" t="e">
        <f>VLOOKUP(M77,表2.获奖金额及对应奖项!A:D,4,0)</f>
        <v>#N/A</v>
      </c>
      <c r="O77" s="16" t="s">
        <v>26</v>
      </c>
      <c r="P77" s="21">
        <v>0.17</v>
      </c>
      <c r="Q77" s="19" t="e">
        <f t="shared" si="10"/>
        <v>#N/A</v>
      </c>
      <c r="R77" s="19" t="s">
        <v>138</v>
      </c>
    </row>
    <row r="78" spans="1:18">
      <c r="A78" s="16">
        <v>73</v>
      </c>
      <c r="B78" s="16" t="s">
        <v>208</v>
      </c>
      <c r="C78" s="17" t="s">
        <v>209</v>
      </c>
      <c r="D78" s="16" t="s">
        <v>37</v>
      </c>
      <c r="E78" s="16" t="s">
        <v>38</v>
      </c>
      <c r="F78" s="16" t="s">
        <v>77</v>
      </c>
      <c r="G78" s="20">
        <v>45413</v>
      </c>
      <c r="H78" s="19" t="str">
        <f>VLOOKUP(F78,表1.全国普通高校大学生竞赛排行榜!B:C,2,0)</f>
        <v>二类</v>
      </c>
      <c r="I78" s="16" t="s">
        <v>28</v>
      </c>
      <c r="J78" s="16" t="s">
        <v>49</v>
      </c>
      <c r="K78" s="16" t="s">
        <v>29</v>
      </c>
      <c r="L78" s="16" t="str">
        <f t="shared" si="8"/>
        <v>（不含特）</v>
      </c>
      <c r="M78" s="16" t="str">
        <f t="shared" si="9"/>
        <v>二类省部级三等奖（不含特）</v>
      </c>
      <c r="N78" s="19" t="e">
        <f>VLOOKUP(M78,表2.获奖金额及对应奖项!A:D,4,0)</f>
        <v>#N/A</v>
      </c>
      <c r="O78" s="16" t="s">
        <v>26</v>
      </c>
      <c r="P78" s="21">
        <v>0.17</v>
      </c>
      <c r="Q78" s="19" t="e">
        <f t="shared" si="10"/>
        <v>#N/A</v>
      </c>
      <c r="R78" s="19" t="s">
        <v>138</v>
      </c>
    </row>
    <row r="79" spans="1:18">
      <c r="A79" s="16">
        <v>74</v>
      </c>
      <c r="B79" s="16" t="s">
        <v>210</v>
      </c>
      <c r="C79" s="17" t="s">
        <v>211</v>
      </c>
      <c r="D79" s="16" t="s">
        <v>37</v>
      </c>
      <c r="E79" s="16" t="s">
        <v>38</v>
      </c>
      <c r="F79" s="16" t="s">
        <v>77</v>
      </c>
      <c r="G79" s="20">
        <v>45414</v>
      </c>
      <c r="H79" s="19" t="str">
        <f>VLOOKUP(F79,表1.全国普通高校大学生竞赛排行榜!B:C,2,0)</f>
        <v>二类</v>
      </c>
      <c r="I79" s="16" t="s">
        <v>28</v>
      </c>
      <c r="J79" s="16" t="s">
        <v>49</v>
      </c>
      <c r="K79" s="16" t="s">
        <v>29</v>
      </c>
      <c r="L79" s="16" t="str">
        <f t="shared" si="8"/>
        <v>（不含特）</v>
      </c>
      <c r="M79" s="16" t="str">
        <f t="shared" si="9"/>
        <v>二类省部级三等奖（不含特）</v>
      </c>
      <c r="N79" s="19" t="e">
        <f>VLOOKUP(M79,表2.获奖金额及对应奖项!A:D,4,0)</f>
        <v>#N/A</v>
      </c>
      <c r="O79" s="16" t="s">
        <v>26</v>
      </c>
      <c r="P79" s="21">
        <v>0.17</v>
      </c>
      <c r="Q79" s="19" t="e">
        <f t="shared" si="10"/>
        <v>#N/A</v>
      </c>
      <c r="R79" s="19" t="s">
        <v>138</v>
      </c>
    </row>
    <row r="80" spans="1:18">
      <c r="A80" s="16">
        <v>75</v>
      </c>
      <c r="B80" s="16" t="s">
        <v>212</v>
      </c>
      <c r="C80" s="17" t="s">
        <v>213</v>
      </c>
      <c r="D80" s="16" t="s">
        <v>37</v>
      </c>
      <c r="E80" s="16" t="s">
        <v>38</v>
      </c>
      <c r="F80" s="16" t="s">
        <v>214</v>
      </c>
      <c r="G80" s="20">
        <v>45415</v>
      </c>
      <c r="H80" s="19" t="str">
        <f>VLOOKUP(F80,表1.全国普通高校大学生竞赛排行榜!B:C,2,0)</f>
        <v>二类</v>
      </c>
      <c r="I80" s="16" t="s">
        <v>23</v>
      </c>
      <c r="J80" s="16" t="s">
        <v>49</v>
      </c>
      <c r="K80" s="16" t="s">
        <v>25</v>
      </c>
      <c r="L80" s="16" t="str">
        <f t="shared" si="8"/>
        <v>（含特）</v>
      </c>
      <c r="M80" s="16" t="str">
        <f t="shared" si="9"/>
        <v>二类国家级三等奖（含特）</v>
      </c>
      <c r="N80" s="19">
        <f>VLOOKUP(M80,表2.获奖金额及对应奖项!A:D,4,0)</f>
        <v>1000</v>
      </c>
      <c r="O80" s="16" t="s">
        <v>26</v>
      </c>
      <c r="P80" s="21">
        <v>1</v>
      </c>
      <c r="Q80" s="19">
        <f t="shared" si="10"/>
        <v>1000</v>
      </c>
      <c r="R80" s="19"/>
    </row>
    <row r="81" spans="1:18">
      <c r="A81" s="16">
        <v>76</v>
      </c>
      <c r="B81" s="16" t="s">
        <v>215</v>
      </c>
      <c r="C81" s="17" t="s">
        <v>216</v>
      </c>
      <c r="D81" s="16" t="s">
        <v>37</v>
      </c>
      <c r="E81" s="16" t="s">
        <v>38</v>
      </c>
      <c r="F81" s="16" t="s">
        <v>214</v>
      </c>
      <c r="G81" s="20">
        <v>45416</v>
      </c>
      <c r="H81" s="19" t="str">
        <f>VLOOKUP(F81,表1.全国普通高校大学生竞赛排行榜!B:C,2,0)</f>
        <v>二类</v>
      </c>
      <c r="I81" s="16" t="s">
        <v>23</v>
      </c>
      <c r="J81" s="16" t="s">
        <v>49</v>
      </c>
      <c r="K81" s="16" t="s">
        <v>25</v>
      </c>
      <c r="L81" s="16" t="str">
        <f t="shared" si="8"/>
        <v>（含特）</v>
      </c>
      <c r="M81" s="16" t="str">
        <f t="shared" si="9"/>
        <v>二类国家级三等奖（含特）</v>
      </c>
      <c r="N81" s="19">
        <f>VLOOKUP(M81,表2.获奖金额及对应奖项!A:D,4,0)</f>
        <v>1000</v>
      </c>
      <c r="O81" s="16" t="s">
        <v>26</v>
      </c>
      <c r="P81" s="21">
        <v>0.5</v>
      </c>
      <c r="Q81" s="19">
        <f t="shared" si="10"/>
        <v>500</v>
      </c>
      <c r="R81" s="19"/>
    </row>
    <row r="82" spans="1:18">
      <c r="A82" s="16">
        <v>77</v>
      </c>
      <c r="B82" s="16" t="s">
        <v>217</v>
      </c>
      <c r="C82" s="17" t="s">
        <v>218</v>
      </c>
      <c r="D82" s="16" t="s">
        <v>37</v>
      </c>
      <c r="E82" s="16" t="s">
        <v>38</v>
      </c>
      <c r="F82" s="16" t="s">
        <v>214</v>
      </c>
      <c r="G82" s="20">
        <v>45417</v>
      </c>
      <c r="H82" s="19" t="str">
        <f>VLOOKUP(F82,表1.全国普通高校大学生竞赛排行榜!B:C,2,0)</f>
        <v>二类</v>
      </c>
      <c r="I82" s="16" t="s">
        <v>23</v>
      </c>
      <c r="J82" s="16" t="s">
        <v>49</v>
      </c>
      <c r="K82" s="16" t="s">
        <v>25</v>
      </c>
      <c r="L82" s="16" t="str">
        <f t="shared" si="8"/>
        <v>（含特）</v>
      </c>
      <c r="M82" s="16" t="str">
        <f t="shared" si="9"/>
        <v>二类国家级三等奖（含特）</v>
      </c>
      <c r="N82" s="19">
        <f>VLOOKUP(M82,表2.获奖金额及对应奖项!A:D,4,0)</f>
        <v>1000</v>
      </c>
      <c r="O82" s="16" t="s">
        <v>26</v>
      </c>
      <c r="P82" s="21">
        <v>0.5</v>
      </c>
      <c r="Q82" s="19">
        <f t="shared" si="10"/>
        <v>500</v>
      </c>
      <c r="R82" s="19"/>
    </row>
    <row r="83" spans="1:18">
      <c r="A83" s="16">
        <v>78</v>
      </c>
      <c r="B83" s="16" t="s">
        <v>219</v>
      </c>
      <c r="C83" s="17" t="s">
        <v>220</v>
      </c>
      <c r="D83" s="16" t="s">
        <v>37</v>
      </c>
      <c r="E83" s="16" t="s">
        <v>38</v>
      </c>
      <c r="F83" s="16" t="s">
        <v>42</v>
      </c>
      <c r="G83" s="18">
        <v>45442</v>
      </c>
      <c r="H83" s="19" t="str">
        <f>VLOOKUP(F83,表1.全国普通高校大学生竞赛排行榜!B:C,2,0)</f>
        <v>二类</v>
      </c>
      <c r="I83" s="16" t="s">
        <v>28</v>
      </c>
      <c r="J83" s="16" t="s">
        <v>39</v>
      </c>
      <c r="K83" s="16" t="s">
        <v>29</v>
      </c>
      <c r="L83" s="16" t="str">
        <f t="shared" si="8"/>
        <v>（不含特）</v>
      </c>
      <c r="M83" s="16" t="str">
        <f t="shared" si="9"/>
        <v>二类省部级二等奖（不含特）</v>
      </c>
      <c r="N83" s="19">
        <f>VLOOKUP(M83,表2.获奖金额及对应奖项!A:D,4,0)</f>
        <v>800</v>
      </c>
      <c r="O83" s="16" t="s">
        <v>26</v>
      </c>
      <c r="P83" s="21">
        <v>0.32</v>
      </c>
      <c r="Q83" s="19">
        <f t="shared" si="10"/>
        <v>256</v>
      </c>
      <c r="R83" s="19"/>
    </row>
    <row r="84" spans="1:18">
      <c r="A84" s="16">
        <v>79</v>
      </c>
      <c r="B84" s="16" t="s">
        <v>221</v>
      </c>
      <c r="C84" s="17" t="s">
        <v>222</v>
      </c>
      <c r="D84" s="16" t="s">
        <v>37</v>
      </c>
      <c r="E84" s="16" t="s">
        <v>38</v>
      </c>
      <c r="F84" s="16" t="s">
        <v>64</v>
      </c>
      <c r="G84" s="20">
        <v>45261</v>
      </c>
      <c r="H84" s="19" t="str">
        <f>VLOOKUP(F84,表1.全国普通高校大学生竞赛排行榜!B:C,2,0)</f>
        <v>二类</v>
      </c>
      <c r="I84" s="16" t="s">
        <v>28</v>
      </c>
      <c r="J84" s="16" t="s">
        <v>39</v>
      </c>
      <c r="K84" s="16" t="s">
        <v>29</v>
      </c>
      <c r="L84" s="16" t="str">
        <f t="shared" si="8"/>
        <v>（不含特）</v>
      </c>
      <c r="M84" s="16" t="str">
        <f t="shared" si="9"/>
        <v>二类省部级二等奖（不含特）</v>
      </c>
      <c r="N84" s="19">
        <f>VLOOKUP(M84,表2.获奖金额及对应奖项!A:D,4,0)</f>
        <v>800</v>
      </c>
      <c r="O84" s="16" t="s">
        <v>30</v>
      </c>
      <c r="P84" s="21">
        <v>1</v>
      </c>
      <c r="Q84" s="19">
        <f t="shared" si="10"/>
        <v>800</v>
      </c>
      <c r="R84" s="19"/>
    </row>
    <row r="85" spans="1:18">
      <c r="A85" s="16">
        <v>80</v>
      </c>
      <c r="B85" s="16" t="s">
        <v>223</v>
      </c>
      <c r="C85" s="17" t="s">
        <v>224</v>
      </c>
      <c r="D85" s="16" t="s">
        <v>37</v>
      </c>
      <c r="E85" s="16" t="s">
        <v>38</v>
      </c>
      <c r="F85" s="16" t="s">
        <v>225</v>
      </c>
      <c r="G85" s="18">
        <v>45265</v>
      </c>
      <c r="H85" s="19" t="str">
        <f>VLOOKUP(F85,表1.全国普通高校大学生竞赛排行榜!B:C,2,0)</f>
        <v>二类</v>
      </c>
      <c r="I85" s="16" t="s">
        <v>23</v>
      </c>
      <c r="J85" s="16" t="s">
        <v>49</v>
      </c>
      <c r="K85" s="16" t="s">
        <v>29</v>
      </c>
      <c r="L85" s="16" t="str">
        <f t="shared" si="8"/>
        <v>（不含特）</v>
      </c>
      <c r="M85" s="16" t="str">
        <f t="shared" si="9"/>
        <v>二类国家级三等奖（不含特）</v>
      </c>
      <c r="N85" s="19">
        <f>VLOOKUP(M85,表2.获奖金额及对应奖项!A:D,4,0)</f>
        <v>1500</v>
      </c>
      <c r="O85" s="16" t="s">
        <v>30</v>
      </c>
      <c r="P85" s="21">
        <v>1</v>
      </c>
      <c r="Q85" s="19">
        <f t="shared" si="10"/>
        <v>1500</v>
      </c>
      <c r="R85" s="19"/>
    </row>
    <row r="86" spans="1:18">
      <c r="A86" s="16">
        <v>81</v>
      </c>
      <c r="B86" s="16" t="s">
        <v>226</v>
      </c>
      <c r="C86" s="17" t="s">
        <v>227</v>
      </c>
      <c r="D86" s="16" t="s">
        <v>37</v>
      </c>
      <c r="E86" s="16" t="s">
        <v>38</v>
      </c>
      <c r="F86" s="16" t="s">
        <v>103</v>
      </c>
      <c r="G86" s="18">
        <v>45503</v>
      </c>
      <c r="H86" s="19" t="str">
        <f>VLOOKUP(F86,表1.全国普通高校大学生竞赛排行榜!B:C,2,0)</f>
        <v>二类</v>
      </c>
      <c r="I86" s="16" t="s">
        <v>23</v>
      </c>
      <c r="J86" s="16" t="s">
        <v>49</v>
      </c>
      <c r="K86" s="16" t="s">
        <v>29</v>
      </c>
      <c r="L86" s="16" t="str">
        <f t="shared" si="8"/>
        <v>（不含特）</v>
      </c>
      <c r="M86" s="16" t="str">
        <f t="shared" si="9"/>
        <v>二类国家级三等奖（不含特）</v>
      </c>
      <c r="N86" s="19">
        <f>VLOOKUP(M86,表2.获奖金额及对应奖项!A:D,4,0)</f>
        <v>1500</v>
      </c>
      <c r="O86" s="16" t="s">
        <v>30</v>
      </c>
      <c r="P86" s="21">
        <v>1</v>
      </c>
      <c r="Q86" s="19">
        <f t="shared" si="10"/>
        <v>1500</v>
      </c>
      <c r="R86" s="19"/>
    </row>
    <row r="87" spans="1:18">
      <c r="A87" s="16">
        <v>82</v>
      </c>
      <c r="B87" s="16" t="s">
        <v>228</v>
      </c>
      <c r="C87" s="17" t="s">
        <v>229</v>
      </c>
      <c r="D87" s="16" t="s">
        <v>37</v>
      </c>
      <c r="E87" s="16" t="s">
        <v>38</v>
      </c>
      <c r="F87" s="16" t="s">
        <v>64</v>
      </c>
      <c r="G87" s="20">
        <v>45261</v>
      </c>
      <c r="H87" s="19" t="str">
        <f>VLOOKUP(F87,表1.全国普通高校大学生竞赛排行榜!B:C,2,0)</f>
        <v>二类</v>
      </c>
      <c r="I87" s="16" t="s">
        <v>28</v>
      </c>
      <c r="J87" s="16" t="s">
        <v>24</v>
      </c>
      <c r="K87" s="16" t="s">
        <v>29</v>
      </c>
      <c r="L87" s="16" t="str">
        <f t="shared" si="8"/>
        <v>（不含特）</v>
      </c>
      <c r="M87" s="16" t="str">
        <f t="shared" si="9"/>
        <v>二类省部级一等奖（不含特）</v>
      </c>
      <c r="N87" s="19">
        <f>VLOOKUP(M87,表2.获奖金额及对应奖项!A:D,4,0)</f>
        <v>1000</v>
      </c>
      <c r="O87" s="16" t="s">
        <v>30</v>
      </c>
      <c r="P87" s="21">
        <v>1</v>
      </c>
      <c r="Q87" s="19">
        <f t="shared" si="10"/>
        <v>1000</v>
      </c>
      <c r="R87" s="19"/>
    </row>
    <row r="88" spans="1:18">
      <c r="A88" s="16">
        <v>83</v>
      </c>
      <c r="B88" s="16" t="s">
        <v>230</v>
      </c>
      <c r="C88" s="17" t="s">
        <v>231</v>
      </c>
      <c r="D88" s="16" t="s">
        <v>37</v>
      </c>
      <c r="E88" s="16" t="s">
        <v>38</v>
      </c>
      <c r="F88" s="16" t="s">
        <v>232</v>
      </c>
      <c r="G88" s="20">
        <v>45474</v>
      </c>
      <c r="H88" s="19" t="str">
        <f>VLOOKUP(F88,表1.全国普通高校大学生竞赛排行榜!B:C,2,0)</f>
        <v>二类</v>
      </c>
      <c r="I88" s="16" t="s">
        <v>23</v>
      </c>
      <c r="J88" s="16" t="s">
        <v>49</v>
      </c>
      <c r="K88" s="16" t="s">
        <v>29</v>
      </c>
      <c r="L88" s="16" t="str">
        <f t="shared" si="8"/>
        <v>（不含特）</v>
      </c>
      <c r="M88" s="16" t="str">
        <f t="shared" si="9"/>
        <v>二类国家级三等奖（不含特）</v>
      </c>
      <c r="N88" s="19">
        <f>VLOOKUP(M88,表2.获奖金额及对应奖项!A:D,4,0)</f>
        <v>1500</v>
      </c>
      <c r="O88" s="16" t="s">
        <v>30</v>
      </c>
      <c r="P88" s="21">
        <v>1</v>
      </c>
      <c r="Q88" s="19">
        <f t="shared" si="10"/>
        <v>1500</v>
      </c>
      <c r="R88" s="19"/>
    </row>
    <row r="89" spans="1:18">
      <c r="A89" s="16">
        <v>84</v>
      </c>
      <c r="B89" s="16" t="s">
        <v>233</v>
      </c>
      <c r="C89" s="17" t="s">
        <v>234</v>
      </c>
      <c r="D89" s="16" t="s">
        <v>37</v>
      </c>
      <c r="E89" s="16" t="s">
        <v>38</v>
      </c>
      <c r="F89" s="16" t="s">
        <v>64</v>
      </c>
      <c r="G89" s="20">
        <v>45261</v>
      </c>
      <c r="H89" s="19" t="str">
        <f>VLOOKUP(F89,表1.全国普通高校大学生竞赛排行榜!B:C,2,0)</f>
        <v>二类</v>
      </c>
      <c r="I89" s="16" t="s">
        <v>28</v>
      </c>
      <c r="J89" s="16" t="s">
        <v>24</v>
      </c>
      <c r="K89" s="16" t="s">
        <v>29</v>
      </c>
      <c r="L89" s="16" t="str">
        <f t="shared" si="8"/>
        <v>（不含特）</v>
      </c>
      <c r="M89" s="16" t="str">
        <f t="shared" si="9"/>
        <v>二类省部级一等奖（不含特）</v>
      </c>
      <c r="N89" s="19">
        <f>VLOOKUP(M89,表2.获奖金额及对应奖项!A:D,4,0)</f>
        <v>1000</v>
      </c>
      <c r="O89" s="16" t="s">
        <v>30</v>
      </c>
      <c r="P89" s="21">
        <v>1</v>
      </c>
      <c r="Q89" s="19">
        <f t="shared" si="10"/>
        <v>1000</v>
      </c>
      <c r="R89" s="19"/>
    </row>
    <row r="90" ht="28.5" spans="1:18">
      <c r="A90" s="16">
        <v>85</v>
      </c>
      <c r="B90" s="16" t="s">
        <v>235</v>
      </c>
      <c r="C90" s="17" t="s">
        <v>236</v>
      </c>
      <c r="D90" s="16" t="s">
        <v>37</v>
      </c>
      <c r="E90" s="16" t="s">
        <v>45</v>
      </c>
      <c r="F90" s="23" t="s">
        <v>237</v>
      </c>
      <c r="G90" s="18">
        <v>45461</v>
      </c>
      <c r="H90" s="19" t="e">
        <f>VLOOKUP(F90,表1.全国普通高校大学生竞赛排行榜!B:C,2,0)</f>
        <v>#N/A</v>
      </c>
      <c r="I90" s="16" t="s">
        <v>23</v>
      </c>
      <c r="J90" s="16" t="s">
        <v>34</v>
      </c>
      <c r="K90" s="16"/>
      <c r="L90" s="16" t="e">
        <f t="shared" si="8"/>
        <v>#N/A</v>
      </c>
      <c r="M90" s="16" t="e">
        <f t="shared" si="9"/>
        <v>#N/A</v>
      </c>
      <c r="N90" s="19" t="e">
        <f>VLOOKUP(M90,表2.获奖金额及对应奖项!A:D,4,0)</f>
        <v>#N/A</v>
      </c>
      <c r="O90" s="16" t="s">
        <v>30</v>
      </c>
      <c r="P90" s="21">
        <v>1</v>
      </c>
      <c r="Q90" s="19">
        <v>100</v>
      </c>
      <c r="R90" s="19"/>
    </row>
    <row r="91" spans="1:18">
      <c r="A91" s="16">
        <v>86</v>
      </c>
      <c r="B91" s="16" t="s">
        <v>238</v>
      </c>
      <c r="C91" s="17" t="s">
        <v>239</v>
      </c>
      <c r="D91" s="16" t="s">
        <v>37</v>
      </c>
      <c r="E91" s="16" t="s">
        <v>38</v>
      </c>
      <c r="F91" s="16" t="s">
        <v>137</v>
      </c>
      <c r="G91" s="20">
        <v>45231</v>
      </c>
      <c r="H91" s="19" t="str">
        <f>VLOOKUP(F91,表1.全国普通高校大学生竞赛排行榜!B:C,2,0)</f>
        <v>二类</v>
      </c>
      <c r="I91" s="16" t="s">
        <v>28</v>
      </c>
      <c r="J91" s="16" t="s">
        <v>24</v>
      </c>
      <c r="K91" s="16" t="s">
        <v>25</v>
      </c>
      <c r="L91" s="16" t="str">
        <f t="shared" si="8"/>
        <v>（含特）</v>
      </c>
      <c r="M91" s="16" t="str">
        <f t="shared" si="9"/>
        <v>二类省部级一等奖（含特）</v>
      </c>
      <c r="N91" s="19">
        <f>VLOOKUP(M91,表2.获奖金额及对应奖项!A:D,4,0)</f>
        <v>800</v>
      </c>
      <c r="O91" s="16" t="s">
        <v>26</v>
      </c>
      <c r="P91" s="21">
        <v>0.33</v>
      </c>
      <c r="Q91" s="19">
        <f t="shared" si="10"/>
        <v>264</v>
      </c>
      <c r="R91" s="19"/>
    </row>
    <row r="92" spans="1:18">
      <c r="A92" s="16">
        <v>87</v>
      </c>
      <c r="B92" s="16" t="s">
        <v>240</v>
      </c>
      <c r="C92" s="17" t="s">
        <v>241</v>
      </c>
      <c r="D92" s="16" t="s">
        <v>37</v>
      </c>
      <c r="E92" s="16" t="s">
        <v>38</v>
      </c>
      <c r="F92" s="16" t="s">
        <v>137</v>
      </c>
      <c r="G92" s="20">
        <v>45232</v>
      </c>
      <c r="H92" s="19" t="str">
        <f>VLOOKUP(F92,表1.全国普通高校大学生竞赛排行榜!B:C,2,0)</f>
        <v>二类</v>
      </c>
      <c r="I92" s="16" t="s">
        <v>28</v>
      </c>
      <c r="J92" s="16" t="s">
        <v>24</v>
      </c>
      <c r="K92" s="16" t="s">
        <v>25</v>
      </c>
      <c r="L92" s="16" t="str">
        <f t="shared" si="8"/>
        <v>（含特）</v>
      </c>
      <c r="M92" s="16" t="str">
        <f t="shared" si="9"/>
        <v>二类省部级一等奖（含特）</v>
      </c>
      <c r="N92" s="19">
        <f>VLOOKUP(M92,表2.获奖金额及对应奖项!A:D,4,0)</f>
        <v>800</v>
      </c>
      <c r="O92" s="16" t="s">
        <v>26</v>
      </c>
      <c r="P92" s="21">
        <v>0.33</v>
      </c>
      <c r="Q92" s="19">
        <f t="shared" si="10"/>
        <v>264</v>
      </c>
      <c r="R92" s="19"/>
    </row>
    <row r="93" spans="1:18">
      <c r="A93" s="16">
        <v>88</v>
      </c>
      <c r="B93" s="16" t="s">
        <v>242</v>
      </c>
      <c r="C93" s="17" t="s">
        <v>243</v>
      </c>
      <c r="D93" s="16" t="s">
        <v>37</v>
      </c>
      <c r="E93" s="16" t="s">
        <v>38</v>
      </c>
      <c r="F93" s="16" t="s">
        <v>137</v>
      </c>
      <c r="G93" s="20">
        <v>45233</v>
      </c>
      <c r="H93" s="19" t="str">
        <f>VLOOKUP(F93,表1.全国普通高校大学生竞赛排行榜!B:C,2,0)</f>
        <v>二类</v>
      </c>
      <c r="I93" s="16" t="s">
        <v>28</v>
      </c>
      <c r="J93" s="16" t="s">
        <v>24</v>
      </c>
      <c r="K93" s="16" t="s">
        <v>25</v>
      </c>
      <c r="L93" s="16" t="str">
        <f t="shared" si="8"/>
        <v>（含特）</v>
      </c>
      <c r="M93" s="16" t="str">
        <f t="shared" si="9"/>
        <v>二类省部级一等奖（含特）</v>
      </c>
      <c r="N93" s="19">
        <f>VLOOKUP(M93,表2.获奖金额及对应奖项!A:D,4,0)</f>
        <v>800</v>
      </c>
      <c r="O93" s="16" t="s">
        <v>26</v>
      </c>
      <c r="P93" s="21">
        <v>0.34</v>
      </c>
      <c r="Q93" s="19">
        <f t="shared" si="10"/>
        <v>272</v>
      </c>
      <c r="R93" s="19"/>
    </row>
    <row r="94" spans="1:18">
      <c r="A94" s="16">
        <v>89</v>
      </c>
      <c r="B94" s="16" t="s">
        <v>244</v>
      </c>
      <c r="C94" s="17" t="s">
        <v>245</v>
      </c>
      <c r="D94" s="16" t="s">
        <v>37</v>
      </c>
      <c r="E94" s="16" t="s">
        <v>38</v>
      </c>
      <c r="F94" s="16" t="s">
        <v>137</v>
      </c>
      <c r="G94" s="20">
        <v>45234</v>
      </c>
      <c r="H94" s="19" t="str">
        <f>VLOOKUP(F94,表1.全国普通高校大学生竞赛排行榜!B:C,2,0)</f>
        <v>二类</v>
      </c>
      <c r="I94" s="16" t="s">
        <v>28</v>
      </c>
      <c r="J94" s="16" t="s">
        <v>24</v>
      </c>
      <c r="K94" s="16" t="s">
        <v>25</v>
      </c>
      <c r="L94" s="16" t="str">
        <f t="shared" si="8"/>
        <v>（含特）</v>
      </c>
      <c r="M94" s="16" t="str">
        <f t="shared" si="9"/>
        <v>二类省部级一等奖（含特）</v>
      </c>
      <c r="N94" s="19">
        <f>VLOOKUP(M94,表2.获奖金额及对应奖项!A:D,4,0)</f>
        <v>800</v>
      </c>
      <c r="O94" s="16" t="s">
        <v>26</v>
      </c>
      <c r="P94" s="21">
        <v>0.5</v>
      </c>
      <c r="Q94" s="19">
        <f t="shared" si="10"/>
        <v>400</v>
      </c>
      <c r="R94" s="19"/>
    </row>
    <row r="95" spans="1:18">
      <c r="A95" s="16">
        <v>90</v>
      </c>
      <c r="B95" s="16" t="s">
        <v>246</v>
      </c>
      <c r="C95" s="17" t="s">
        <v>247</v>
      </c>
      <c r="D95" s="16" t="s">
        <v>37</v>
      </c>
      <c r="E95" s="16" t="s">
        <v>38</v>
      </c>
      <c r="F95" s="16" t="s">
        <v>137</v>
      </c>
      <c r="G95" s="20">
        <v>45235</v>
      </c>
      <c r="H95" s="19" t="str">
        <f>VLOOKUP(F95,表1.全国普通高校大学生竞赛排行榜!B:C,2,0)</f>
        <v>二类</v>
      </c>
      <c r="I95" s="16" t="s">
        <v>28</v>
      </c>
      <c r="J95" s="16" t="s">
        <v>24</v>
      </c>
      <c r="K95" s="16" t="s">
        <v>25</v>
      </c>
      <c r="L95" s="16" t="str">
        <f t="shared" si="8"/>
        <v>（含特）</v>
      </c>
      <c r="M95" s="16" t="str">
        <f t="shared" si="9"/>
        <v>二类省部级一等奖（含特）</v>
      </c>
      <c r="N95" s="19">
        <f>VLOOKUP(M95,表2.获奖金额及对应奖项!A:D,4,0)</f>
        <v>800</v>
      </c>
      <c r="O95" s="16" t="s">
        <v>26</v>
      </c>
      <c r="P95" s="21">
        <v>1</v>
      </c>
      <c r="Q95" s="19">
        <f t="shared" si="10"/>
        <v>800</v>
      </c>
      <c r="R95" s="19"/>
    </row>
    <row r="96" spans="1:18">
      <c r="A96" s="16">
        <v>91</v>
      </c>
      <c r="B96" s="16" t="s">
        <v>248</v>
      </c>
      <c r="C96" s="17" t="s">
        <v>249</v>
      </c>
      <c r="D96" s="16" t="s">
        <v>37</v>
      </c>
      <c r="E96" s="16" t="s">
        <v>38</v>
      </c>
      <c r="F96" s="16" t="s">
        <v>42</v>
      </c>
      <c r="G96" s="18">
        <v>45504</v>
      </c>
      <c r="H96" s="19" t="str">
        <f>VLOOKUP(F96,表1.全国普通高校大学生竞赛排行榜!B:C,2,0)</f>
        <v>二类</v>
      </c>
      <c r="I96" s="16" t="s">
        <v>23</v>
      </c>
      <c r="J96" s="16" t="s">
        <v>24</v>
      </c>
      <c r="K96" s="16" t="s">
        <v>29</v>
      </c>
      <c r="L96" s="16" t="str">
        <f t="shared" si="8"/>
        <v>（不含特）</v>
      </c>
      <c r="M96" s="16" t="str">
        <f t="shared" si="9"/>
        <v>二类国家级一等奖（不含特）</v>
      </c>
      <c r="N96" s="19">
        <f>VLOOKUP(M96,表2.获奖金额及对应奖项!A:D,4,0)</f>
        <v>3000</v>
      </c>
      <c r="O96" s="16" t="s">
        <v>30</v>
      </c>
      <c r="P96" s="21">
        <v>1</v>
      </c>
      <c r="Q96" s="19">
        <f t="shared" si="10"/>
        <v>3000</v>
      </c>
      <c r="R96" s="19"/>
    </row>
    <row r="97" spans="1:18">
      <c r="A97" s="16">
        <v>92</v>
      </c>
      <c r="B97" s="16" t="s">
        <v>250</v>
      </c>
      <c r="C97" s="17" t="s">
        <v>251</v>
      </c>
      <c r="D97" s="16" t="s">
        <v>37</v>
      </c>
      <c r="E97" s="16" t="s">
        <v>38</v>
      </c>
      <c r="F97" s="16" t="s">
        <v>42</v>
      </c>
      <c r="G97" s="18">
        <v>45504</v>
      </c>
      <c r="H97" s="19" t="str">
        <f>VLOOKUP(F97,表1.全国普通高校大学生竞赛排行榜!B:C,2,0)</f>
        <v>二类</v>
      </c>
      <c r="I97" s="16" t="s">
        <v>23</v>
      </c>
      <c r="J97" s="16" t="s">
        <v>49</v>
      </c>
      <c r="K97" s="16" t="s">
        <v>29</v>
      </c>
      <c r="L97" s="16" t="str">
        <f t="shared" si="8"/>
        <v>（不含特）</v>
      </c>
      <c r="M97" s="16" t="str">
        <f t="shared" si="9"/>
        <v>二类国家级三等奖（不含特）</v>
      </c>
      <c r="N97" s="19">
        <f>VLOOKUP(M97,表2.获奖金额及对应奖项!A:D,4,0)</f>
        <v>1500</v>
      </c>
      <c r="O97" s="16" t="s">
        <v>30</v>
      </c>
      <c r="P97" s="21">
        <v>1</v>
      </c>
      <c r="Q97" s="19">
        <f t="shared" si="10"/>
        <v>1500</v>
      </c>
      <c r="R97" s="19"/>
    </row>
    <row r="98" spans="1:18">
      <c r="A98" s="16">
        <v>93</v>
      </c>
      <c r="B98" s="16" t="s">
        <v>252</v>
      </c>
      <c r="C98" s="17" t="s">
        <v>253</v>
      </c>
      <c r="D98" s="16" t="s">
        <v>37</v>
      </c>
      <c r="E98" s="16" t="s">
        <v>38</v>
      </c>
      <c r="F98" s="16" t="s">
        <v>42</v>
      </c>
      <c r="G98" s="18">
        <v>45442</v>
      </c>
      <c r="H98" s="19" t="str">
        <f>VLOOKUP(F98,表1.全国普通高校大学生竞赛排行榜!B:C,2,0)</f>
        <v>二类</v>
      </c>
      <c r="I98" s="16" t="s">
        <v>28</v>
      </c>
      <c r="J98" s="16" t="s">
        <v>24</v>
      </c>
      <c r="K98" s="16" t="s">
        <v>29</v>
      </c>
      <c r="L98" s="16" t="str">
        <f t="shared" si="8"/>
        <v>（不含特）</v>
      </c>
      <c r="M98" s="16" t="str">
        <f t="shared" si="9"/>
        <v>二类省部级一等奖（不含特）</v>
      </c>
      <c r="N98" s="19">
        <f>VLOOKUP(M98,表2.获奖金额及对应奖项!A:D,4,0)</f>
        <v>1000</v>
      </c>
      <c r="O98" s="16" t="s">
        <v>30</v>
      </c>
      <c r="P98" s="21">
        <v>1</v>
      </c>
      <c r="Q98" s="19">
        <f t="shared" si="10"/>
        <v>1000</v>
      </c>
      <c r="R98" s="19"/>
    </row>
    <row r="99" spans="1:18">
      <c r="A99" s="16">
        <v>94</v>
      </c>
      <c r="B99" s="16" t="s">
        <v>254</v>
      </c>
      <c r="C99" s="17" t="s">
        <v>255</v>
      </c>
      <c r="D99" s="16" t="s">
        <v>37</v>
      </c>
      <c r="E99" s="16" t="s">
        <v>38</v>
      </c>
      <c r="F99" s="16" t="s">
        <v>163</v>
      </c>
      <c r="G99" s="20">
        <v>45200</v>
      </c>
      <c r="H99" s="19" t="str">
        <f>VLOOKUP(F99,表1.全国普通高校大学生竞赛排行榜!B:C,2,0)</f>
        <v>二类</v>
      </c>
      <c r="I99" s="16" t="s">
        <v>28</v>
      </c>
      <c r="J99" s="16" t="s">
        <v>24</v>
      </c>
      <c r="K99" s="16" t="s">
        <v>29</v>
      </c>
      <c r="L99" s="16" t="str">
        <f t="shared" si="8"/>
        <v>（不含特）</v>
      </c>
      <c r="M99" s="16" t="str">
        <f t="shared" si="9"/>
        <v>二类省部级一等奖（不含特）</v>
      </c>
      <c r="N99" s="19">
        <f>VLOOKUP(M99,表2.获奖金额及对应奖项!A:D,4,0)</f>
        <v>1000</v>
      </c>
      <c r="O99" s="16" t="s">
        <v>26</v>
      </c>
      <c r="P99" s="21">
        <v>0.5</v>
      </c>
      <c r="Q99" s="19">
        <f t="shared" si="10"/>
        <v>500</v>
      </c>
      <c r="R99" s="19"/>
    </row>
    <row r="100" spans="1:18">
      <c r="A100" s="16">
        <v>95</v>
      </c>
      <c r="B100" s="16" t="s">
        <v>256</v>
      </c>
      <c r="C100" s="17" t="s">
        <v>257</v>
      </c>
      <c r="D100" s="16" t="s">
        <v>37</v>
      </c>
      <c r="E100" s="16" t="s">
        <v>38</v>
      </c>
      <c r="F100" s="16" t="s">
        <v>163</v>
      </c>
      <c r="G100" s="20">
        <v>45201</v>
      </c>
      <c r="H100" s="19" t="str">
        <f>VLOOKUP(F100,表1.全国普通高校大学生竞赛排行榜!B:C,2,0)</f>
        <v>二类</v>
      </c>
      <c r="I100" s="16" t="s">
        <v>28</v>
      </c>
      <c r="J100" s="16" t="s">
        <v>24</v>
      </c>
      <c r="K100" s="16" t="s">
        <v>29</v>
      </c>
      <c r="L100" s="16" t="str">
        <f t="shared" si="8"/>
        <v>（不含特）</v>
      </c>
      <c r="M100" s="16" t="str">
        <f t="shared" si="9"/>
        <v>二类省部级一等奖（不含特）</v>
      </c>
      <c r="N100" s="19">
        <f>VLOOKUP(M100,表2.获奖金额及对应奖项!A:D,4,0)</f>
        <v>1000</v>
      </c>
      <c r="O100" s="16" t="s">
        <v>26</v>
      </c>
      <c r="P100" s="21">
        <v>0.5</v>
      </c>
      <c r="Q100" s="19">
        <f t="shared" si="10"/>
        <v>500</v>
      </c>
      <c r="R100" s="19"/>
    </row>
    <row r="101" spans="1:18">
      <c r="A101" s="16">
        <v>96</v>
      </c>
      <c r="B101" s="16" t="s">
        <v>258</v>
      </c>
      <c r="C101" s="17" t="s">
        <v>259</v>
      </c>
      <c r="D101" s="16" t="s">
        <v>37</v>
      </c>
      <c r="E101" s="16" t="s">
        <v>38</v>
      </c>
      <c r="F101" s="16" t="s">
        <v>214</v>
      </c>
      <c r="G101" s="20">
        <v>45413</v>
      </c>
      <c r="H101" s="19" t="str">
        <f>VLOOKUP(F101,表1.全国普通高校大学生竞赛排行榜!B:C,2,0)</f>
        <v>二类</v>
      </c>
      <c r="I101" s="16" t="s">
        <v>28</v>
      </c>
      <c r="J101" s="16" t="s">
        <v>39</v>
      </c>
      <c r="K101" s="16" t="s">
        <v>25</v>
      </c>
      <c r="L101" s="16" t="str">
        <f t="shared" si="8"/>
        <v>（含特）</v>
      </c>
      <c r="M101" s="16" t="str">
        <f t="shared" si="9"/>
        <v>二类省部级二等奖（含特）</v>
      </c>
      <c r="N101" s="19" t="e">
        <f>VLOOKUP(M101,表2.获奖金额及对应奖项!A:D,4,0)</f>
        <v>#N/A</v>
      </c>
      <c r="O101" s="16" t="s">
        <v>26</v>
      </c>
      <c r="P101" s="21">
        <v>0.5</v>
      </c>
      <c r="Q101" s="19" t="e">
        <f t="shared" si="10"/>
        <v>#N/A</v>
      </c>
      <c r="R101" s="19" t="s">
        <v>138</v>
      </c>
    </row>
    <row r="102" spans="1:18">
      <c r="A102" s="16">
        <v>97</v>
      </c>
      <c r="B102" s="16" t="s">
        <v>260</v>
      </c>
      <c r="C102" s="17" t="s">
        <v>261</v>
      </c>
      <c r="D102" s="16" t="s">
        <v>37</v>
      </c>
      <c r="E102" s="16" t="s">
        <v>38</v>
      </c>
      <c r="F102" s="16" t="s">
        <v>137</v>
      </c>
      <c r="G102" s="20">
        <v>45231</v>
      </c>
      <c r="H102" s="19" t="str">
        <f>VLOOKUP(F102,表1.全国普通高校大学生竞赛排行榜!B:C,2,0)</f>
        <v>二类</v>
      </c>
      <c r="I102" s="16" t="s">
        <v>28</v>
      </c>
      <c r="J102" s="16" t="s">
        <v>24</v>
      </c>
      <c r="K102" s="16" t="s">
        <v>25</v>
      </c>
      <c r="L102" s="16" t="str">
        <f t="shared" si="8"/>
        <v>（含特）</v>
      </c>
      <c r="M102" s="16" t="str">
        <f t="shared" si="9"/>
        <v>二类省部级一等奖（含特）</v>
      </c>
      <c r="N102" s="19">
        <f>VLOOKUP(M102,表2.获奖金额及对应奖项!A:D,4,0)</f>
        <v>800</v>
      </c>
      <c r="O102" s="16" t="s">
        <v>26</v>
      </c>
      <c r="P102" s="22">
        <v>0.6875</v>
      </c>
      <c r="Q102" s="19">
        <f t="shared" si="10"/>
        <v>550</v>
      </c>
      <c r="R102" s="19"/>
    </row>
    <row r="103" spans="1:18">
      <c r="A103" s="16">
        <v>98</v>
      </c>
      <c r="B103" s="16" t="s">
        <v>262</v>
      </c>
      <c r="C103" s="17" t="s">
        <v>263</v>
      </c>
      <c r="D103" s="16" t="s">
        <v>37</v>
      </c>
      <c r="E103" s="16" t="s">
        <v>38</v>
      </c>
      <c r="F103" s="16" t="s">
        <v>42</v>
      </c>
      <c r="G103" s="18">
        <v>45442</v>
      </c>
      <c r="H103" s="19" t="str">
        <f>VLOOKUP(F103,表1.全国普通高校大学生竞赛排行榜!B:C,2,0)</f>
        <v>二类</v>
      </c>
      <c r="I103" s="16" t="s">
        <v>28</v>
      </c>
      <c r="J103" s="16" t="s">
        <v>39</v>
      </c>
      <c r="K103" s="16" t="s">
        <v>29</v>
      </c>
      <c r="L103" s="16" t="str">
        <f t="shared" si="8"/>
        <v>（不含特）</v>
      </c>
      <c r="M103" s="16" t="str">
        <f t="shared" si="9"/>
        <v>二类省部级二等奖（不含特）</v>
      </c>
      <c r="N103" s="19">
        <f>VLOOKUP(M103,表2.获奖金额及对应奖项!A:D,4,0)</f>
        <v>800</v>
      </c>
      <c r="O103" s="16" t="s">
        <v>26</v>
      </c>
      <c r="P103" s="21">
        <v>0.5</v>
      </c>
      <c r="Q103" s="19">
        <f t="shared" si="10"/>
        <v>400</v>
      </c>
      <c r="R103" s="19"/>
    </row>
    <row r="104" spans="1:18">
      <c r="A104" s="16">
        <v>99</v>
      </c>
      <c r="B104" s="16" t="s">
        <v>264</v>
      </c>
      <c r="C104" s="17" t="s">
        <v>265</v>
      </c>
      <c r="D104" s="16" t="s">
        <v>37</v>
      </c>
      <c r="E104" s="16" t="s">
        <v>38</v>
      </c>
      <c r="F104" s="16" t="s">
        <v>163</v>
      </c>
      <c r="G104" s="20">
        <v>45201</v>
      </c>
      <c r="H104" s="19" t="str">
        <f>VLOOKUP(F104,表1.全国普通高校大学生竞赛排行榜!B:C,2,0)</f>
        <v>二类</v>
      </c>
      <c r="I104" s="16" t="s">
        <v>28</v>
      </c>
      <c r="J104" s="16" t="s">
        <v>39</v>
      </c>
      <c r="K104" s="16" t="s">
        <v>29</v>
      </c>
      <c r="L104" s="16" t="str">
        <f t="shared" si="8"/>
        <v>（不含特）</v>
      </c>
      <c r="M104" s="16" t="str">
        <f t="shared" si="9"/>
        <v>二类省部级二等奖（不含特）</v>
      </c>
      <c r="N104" s="19">
        <f>VLOOKUP(M104,表2.获奖金额及对应奖项!A:D,4,0)</f>
        <v>800</v>
      </c>
      <c r="O104" s="16" t="s">
        <v>26</v>
      </c>
      <c r="P104" s="21">
        <v>0.25</v>
      </c>
      <c r="Q104" s="19">
        <f t="shared" si="10"/>
        <v>200</v>
      </c>
      <c r="R104" s="19"/>
    </row>
    <row r="105" spans="1:18">
      <c r="A105" s="16">
        <v>100</v>
      </c>
      <c r="B105" s="16" t="s">
        <v>266</v>
      </c>
      <c r="C105" s="17" t="s">
        <v>267</v>
      </c>
      <c r="D105" s="16" t="s">
        <v>37</v>
      </c>
      <c r="E105" s="16" t="s">
        <v>38</v>
      </c>
      <c r="F105" s="16" t="s">
        <v>42</v>
      </c>
      <c r="G105" s="18">
        <v>45442</v>
      </c>
      <c r="H105" s="19" t="str">
        <f>VLOOKUP(F105,表1.全国普通高校大学生竞赛排行榜!B:C,2,0)</f>
        <v>二类</v>
      </c>
      <c r="I105" s="16" t="s">
        <v>28</v>
      </c>
      <c r="J105" s="16" t="s">
        <v>39</v>
      </c>
      <c r="K105" s="16" t="s">
        <v>29</v>
      </c>
      <c r="L105" s="16" t="str">
        <f t="shared" si="8"/>
        <v>（不含特）</v>
      </c>
      <c r="M105" s="16" t="str">
        <f t="shared" si="9"/>
        <v>二类省部级二等奖（不含特）</v>
      </c>
      <c r="N105" s="19">
        <f>VLOOKUP(M105,表2.获奖金额及对应奖项!A:D,4,0)</f>
        <v>800</v>
      </c>
      <c r="O105" s="16" t="s">
        <v>26</v>
      </c>
      <c r="P105" s="21">
        <v>0.32</v>
      </c>
      <c r="Q105" s="19">
        <f t="shared" si="10"/>
        <v>256</v>
      </c>
      <c r="R105" s="19"/>
    </row>
    <row r="106" spans="1:18">
      <c r="A106" s="16">
        <v>101</v>
      </c>
      <c r="B106" s="16" t="s">
        <v>268</v>
      </c>
      <c r="C106" s="17" t="s">
        <v>269</v>
      </c>
      <c r="D106" s="16" t="s">
        <v>37</v>
      </c>
      <c r="E106" s="16" t="s">
        <v>38</v>
      </c>
      <c r="F106" s="16" t="s">
        <v>87</v>
      </c>
      <c r="G106" s="18">
        <v>45532</v>
      </c>
      <c r="H106" s="19" t="str">
        <f>VLOOKUP(F106,表1.全国普通高校大学生竞赛排行榜!B:C,2,0)</f>
        <v>二类</v>
      </c>
      <c r="I106" s="16" t="s">
        <v>23</v>
      </c>
      <c r="J106" s="16" t="s">
        <v>24</v>
      </c>
      <c r="K106" s="16" t="s">
        <v>29</v>
      </c>
      <c r="L106" s="16" t="str">
        <f t="shared" si="8"/>
        <v>（不含特）</v>
      </c>
      <c r="M106" s="16" t="str">
        <f t="shared" si="9"/>
        <v>二类国家级一等奖（不含特）</v>
      </c>
      <c r="N106" s="19">
        <f>VLOOKUP(M106,表2.获奖金额及对应奖项!A:D,4,0)</f>
        <v>3000</v>
      </c>
      <c r="O106" s="16" t="s">
        <v>26</v>
      </c>
      <c r="P106" s="21">
        <v>0.5</v>
      </c>
      <c r="Q106" s="19">
        <f t="shared" si="10"/>
        <v>1500</v>
      </c>
      <c r="R106" s="19"/>
    </row>
    <row r="107" spans="1:18">
      <c r="A107" s="16">
        <v>102</v>
      </c>
      <c r="B107" s="16" t="s">
        <v>270</v>
      </c>
      <c r="C107" s="17" t="s">
        <v>271</v>
      </c>
      <c r="D107" s="16" t="s">
        <v>37</v>
      </c>
      <c r="E107" s="16" t="s">
        <v>38</v>
      </c>
      <c r="F107" s="16" t="s">
        <v>77</v>
      </c>
      <c r="G107" s="20">
        <v>45413</v>
      </c>
      <c r="H107" s="19" t="str">
        <f>VLOOKUP(F107,表1.全国普通高校大学生竞赛排行榜!B:C,2,0)</f>
        <v>二类</v>
      </c>
      <c r="I107" s="16" t="s">
        <v>23</v>
      </c>
      <c r="J107" s="16" t="s">
        <v>49</v>
      </c>
      <c r="K107" s="16" t="s">
        <v>25</v>
      </c>
      <c r="L107" s="16" t="str">
        <f t="shared" si="8"/>
        <v>（含特）</v>
      </c>
      <c r="M107" s="16" t="str">
        <f t="shared" si="9"/>
        <v>二类国家级三等奖（含特）</v>
      </c>
      <c r="N107" s="19">
        <f>VLOOKUP(M107,表2.获奖金额及对应奖项!A:D,4,0)</f>
        <v>1000</v>
      </c>
      <c r="O107" s="16" t="s">
        <v>26</v>
      </c>
      <c r="P107" s="21">
        <v>0.33</v>
      </c>
      <c r="Q107" s="19">
        <f t="shared" si="10"/>
        <v>330</v>
      </c>
      <c r="R107" s="19"/>
    </row>
    <row r="108" spans="1:18">
      <c r="A108" s="16">
        <v>103</v>
      </c>
      <c r="B108" s="16" t="s">
        <v>272</v>
      </c>
      <c r="C108" s="17" t="s">
        <v>273</v>
      </c>
      <c r="D108" s="16" t="s">
        <v>37</v>
      </c>
      <c r="E108" s="16" t="s">
        <v>38</v>
      </c>
      <c r="F108" s="16" t="s">
        <v>174</v>
      </c>
      <c r="G108" s="20">
        <v>45505</v>
      </c>
      <c r="H108" s="19" t="str">
        <f>VLOOKUP(F108,表1.全国普通高校大学生竞赛排行榜!B:C,2,0)</f>
        <v>二类</v>
      </c>
      <c r="I108" s="16" t="s">
        <v>23</v>
      </c>
      <c r="J108" s="16" t="s">
        <v>49</v>
      </c>
      <c r="K108" s="16" t="s">
        <v>25</v>
      </c>
      <c r="L108" s="16" t="str">
        <f t="shared" si="8"/>
        <v>（含特）</v>
      </c>
      <c r="M108" s="16" t="str">
        <f t="shared" si="9"/>
        <v>二类国家级三等奖（含特）</v>
      </c>
      <c r="N108" s="19">
        <f>VLOOKUP(M108,表2.获奖金额及对应奖项!A:D,4,0)</f>
        <v>1000</v>
      </c>
      <c r="O108" s="16" t="s">
        <v>26</v>
      </c>
      <c r="P108" s="21">
        <v>0.5</v>
      </c>
      <c r="Q108" s="19">
        <f t="shared" si="10"/>
        <v>500</v>
      </c>
      <c r="R108" s="19"/>
    </row>
    <row r="109" spans="1:18">
      <c r="A109" s="16">
        <v>104</v>
      </c>
      <c r="B109" s="16" t="s">
        <v>274</v>
      </c>
      <c r="C109" s="17" t="s">
        <v>275</v>
      </c>
      <c r="D109" s="16" t="s">
        <v>37</v>
      </c>
      <c r="E109" s="16" t="s">
        <v>38</v>
      </c>
      <c r="F109" s="16" t="s">
        <v>174</v>
      </c>
      <c r="G109" s="20">
        <v>45506</v>
      </c>
      <c r="H109" s="19" t="str">
        <f>VLOOKUP(F109,表1.全国普通高校大学生竞赛排行榜!B:C,2,0)</f>
        <v>二类</v>
      </c>
      <c r="I109" s="16" t="s">
        <v>23</v>
      </c>
      <c r="J109" s="16" t="s">
        <v>49</v>
      </c>
      <c r="K109" s="16" t="s">
        <v>25</v>
      </c>
      <c r="L109" s="16" t="str">
        <f t="shared" si="8"/>
        <v>（含特）</v>
      </c>
      <c r="M109" s="16" t="str">
        <f t="shared" si="9"/>
        <v>二类国家级三等奖（含特）</v>
      </c>
      <c r="N109" s="19">
        <f>VLOOKUP(M109,表2.获奖金额及对应奖项!A:D,4,0)</f>
        <v>1000</v>
      </c>
      <c r="O109" s="16" t="s">
        <v>26</v>
      </c>
      <c r="P109" s="21">
        <v>0.5</v>
      </c>
      <c r="Q109" s="19">
        <f t="shared" si="10"/>
        <v>500</v>
      </c>
      <c r="R109" s="19"/>
    </row>
    <row r="110" spans="1:18">
      <c r="A110" s="16">
        <v>105</v>
      </c>
      <c r="B110" s="16" t="s">
        <v>276</v>
      </c>
      <c r="C110" s="17" t="s">
        <v>277</v>
      </c>
      <c r="D110" s="16" t="s">
        <v>37</v>
      </c>
      <c r="E110" s="16" t="s">
        <v>38</v>
      </c>
      <c r="F110" s="16" t="s">
        <v>163</v>
      </c>
      <c r="G110" s="20">
        <v>45201</v>
      </c>
      <c r="H110" s="19" t="str">
        <f>VLOOKUP(F110,表1.全国普通高校大学生竞赛排行榜!B:C,2,0)</f>
        <v>二类</v>
      </c>
      <c r="I110" s="16" t="s">
        <v>28</v>
      </c>
      <c r="J110" s="16" t="s">
        <v>39</v>
      </c>
      <c r="K110" s="16" t="s">
        <v>29</v>
      </c>
      <c r="L110" s="16" t="str">
        <f t="shared" si="8"/>
        <v>（不含特）</v>
      </c>
      <c r="M110" s="16" t="str">
        <f t="shared" si="9"/>
        <v>二类省部级二等奖（不含特）</v>
      </c>
      <c r="N110" s="19">
        <f>VLOOKUP(M110,表2.获奖金额及对应奖项!A:D,4,0)</f>
        <v>800</v>
      </c>
      <c r="O110" s="16" t="s">
        <v>26</v>
      </c>
      <c r="P110" s="21">
        <v>0.49</v>
      </c>
      <c r="Q110" s="19">
        <f t="shared" si="10"/>
        <v>392</v>
      </c>
      <c r="R110" s="19"/>
    </row>
    <row r="111" spans="1:18">
      <c r="A111" s="16">
        <v>106</v>
      </c>
      <c r="B111" s="16" t="s">
        <v>278</v>
      </c>
      <c r="C111" s="17" t="s">
        <v>279</v>
      </c>
      <c r="D111" s="16" t="s">
        <v>37</v>
      </c>
      <c r="E111" s="16" t="s">
        <v>38</v>
      </c>
      <c r="F111" s="16" t="s">
        <v>174</v>
      </c>
      <c r="G111" s="20">
        <v>45506</v>
      </c>
      <c r="H111" s="19" t="str">
        <f>VLOOKUP(F111,表1.全国普通高校大学生竞赛排行榜!B:C,2,0)</f>
        <v>二类</v>
      </c>
      <c r="I111" s="16" t="s">
        <v>23</v>
      </c>
      <c r="J111" s="16" t="s">
        <v>49</v>
      </c>
      <c r="K111" s="16" t="s">
        <v>25</v>
      </c>
      <c r="L111" s="16" t="str">
        <f t="shared" si="8"/>
        <v>（含特）</v>
      </c>
      <c r="M111" s="16" t="str">
        <f t="shared" ref="M111:M142" si="11">H111&amp;I111&amp;J111&amp;L111</f>
        <v>二类国家级三等奖（含特）</v>
      </c>
      <c r="N111" s="19">
        <f>VLOOKUP(M111,表2.获奖金额及对应奖项!A:D,4,0)</f>
        <v>1000</v>
      </c>
      <c r="O111" s="16" t="s">
        <v>26</v>
      </c>
      <c r="P111" s="21">
        <v>0.25</v>
      </c>
      <c r="Q111" s="19">
        <f t="shared" ref="Q111:Q134" si="12">N111*P111</f>
        <v>250</v>
      </c>
      <c r="R111" s="19"/>
    </row>
    <row r="112" spans="1:18">
      <c r="A112" s="16">
        <v>107</v>
      </c>
      <c r="B112" s="16" t="s">
        <v>280</v>
      </c>
      <c r="C112" s="17" t="s">
        <v>281</v>
      </c>
      <c r="D112" s="16" t="s">
        <v>37</v>
      </c>
      <c r="E112" s="16" t="s">
        <v>38</v>
      </c>
      <c r="F112" s="16" t="s">
        <v>137</v>
      </c>
      <c r="G112" s="20">
        <v>45231</v>
      </c>
      <c r="H112" s="19" t="str">
        <f>VLOOKUP(F112,表1.全国普通高校大学生竞赛排行榜!B:C,2,0)</f>
        <v>二类</v>
      </c>
      <c r="I112" s="16" t="s">
        <v>28</v>
      </c>
      <c r="J112" s="16" t="s">
        <v>39</v>
      </c>
      <c r="K112" s="16" t="s">
        <v>29</v>
      </c>
      <c r="L112" s="16" t="str">
        <f t="shared" ref="L112:L143" si="13">_xlfn.IFS(K112="是","（含特）",K112="否","（不含特）")</f>
        <v>（不含特）</v>
      </c>
      <c r="M112" s="16" t="str">
        <f t="shared" si="11"/>
        <v>二类省部级二等奖（不含特）</v>
      </c>
      <c r="N112" s="19">
        <f>VLOOKUP(M112,表2.获奖金额及对应奖项!A:D,4,0)</f>
        <v>800</v>
      </c>
      <c r="O112" s="16" t="s">
        <v>26</v>
      </c>
      <c r="P112" s="21">
        <v>1</v>
      </c>
      <c r="Q112" s="19">
        <f t="shared" si="12"/>
        <v>800</v>
      </c>
      <c r="R112" s="19"/>
    </row>
    <row r="113" spans="1:18">
      <c r="A113" s="16">
        <v>108</v>
      </c>
      <c r="B113" s="16" t="s">
        <v>282</v>
      </c>
      <c r="C113" s="17" t="s">
        <v>283</v>
      </c>
      <c r="D113" s="16" t="s">
        <v>37</v>
      </c>
      <c r="E113" s="16" t="s">
        <v>38</v>
      </c>
      <c r="F113" s="16" t="s">
        <v>174</v>
      </c>
      <c r="G113" s="20">
        <v>45506</v>
      </c>
      <c r="H113" s="19" t="str">
        <f>VLOOKUP(F113,表1.全国普通高校大学生竞赛排行榜!B:C,2,0)</f>
        <v>二类</v>
      </c>
      <c r="I113" s="16" t="s">
        <v>23</v>
      </c>
      <c r="J113" s="16" t="s">
        <v>39</v>
      </c>
      <c r="K113" s="16" t="s">
        <v>25</v>
      </c>
      <c r="L113" s="16" t="str">
        <f t="shared" si="13"/>
        <v>（含特）</v>
      </c>
      <c r="M113" s="16" t="str">
        <f t="shared" si="11"/>
        <v>二类国家级二等奖（含特）</v>
      </c>
      <c r="N113" s="19">
        <f>VLOOKUP(M113,表2.获奖金额及对应奖项!A:D,4,0)</f>
        <v>1500</v>
      </c>
      <c r="O113" s="16" t="s">
        <v>26</v>
      </c>
      <c r="P113" s="21">
        <v>0.19</v>
      </c>
      <c r="Q113" s="19">
        <f t="shared" si="12"/>
        <v>285</v>
      </c>
      <c r="R113" s="19"/>
    </row>
    <row r="114" spans="1:18">
      <c r="A114" s="16">
        <v>109</v>
      </c>
      <c r="B114" s="16" t="s">
        <v>284</v>
      </c>
      <c r="C114" s="17" t="s">
        <v>285</v>
      </c>
      <c r="D114" s="16" t="s">
        <v>37</v>
      </c>
      <c r="E114" s="16" t="s">
        <v>38</v>
      </c>
      <c r="F114" s="16" t="s">
        <v>117</v>
      </c>
      <c r="G114" s="18">
        <v>45411</v>
      </c>
      <c r="H114" s="19" t="str">
        <f>VLOOKUP(F114,表1.全国普通高校大学生竞赛排行榜!B:C,2,0)</f>
        <v>二类</v>
      </c>
      <c r="I114" s="16" t="s">
        <v>28</v>
      </c>
      <c r="J114" s="16" t="s">
        <v>24</v>
      </c>
      <c r="K114" s="16" t="s">
        <v>29</v>
      </c>
      <c r="L114" s="16" t="str">
        <f t="shared" si="13"/>
        <v>（不含特）</v>
      </c>
      <c r="M114" s="16" t="str">
        <f t="shared" si="11"/>
        <v>二类省部级一等奖（不含特）</v>
      </c>
      <c r="N114" s="19">
        <f>VLOOKUP(M114,表2.获奖金额及对应奖项!A:D,4,0)</f>
        <v>1000</v>
      </c>
      <c r="O114" s="16" t="s">
        <v>30</v>
      </c>
      <c r="P114" s="21">
        <v>1</v>
      </c>
      <c r="Q114" s="19">
        <f t="shared" si="12"/>
        <v>1000</v>
      </c>
      <c r="R114" s="19"/>
    </row>
    <row r="115" spans="1:18">
      <c r="A115" s="16">
        <v>110</v>
      </c>
      <c r="B115" s="16" t="s">
        <v>286</v>
      </c>
      <c r="C115" s="17" t="s">
        <v>287</v>
      </c>
      <c r="D115" s="16" t="s">
        <v>37</v>
      </c>
      <c r="E115" s="16" t="s">
        <v>38</v>
      </c>
      <c r="F115" s="16" t="s">
        <v>288</v>
      </c>
      <c r="G115" s="20">
        <v>45474</v>
      </c>
      <c r="H115" s="19" t="str">
        <f>VLOOKUP(F115,表1.全国普通高校大学生竞赛排行榜!B:C,2,0)</f>
        <v>二类</v>
      </c>
      <c r="I115" s="16" t="s">
        <v>23</v>
      </c>
      <c r="J115" s="16" t="s">
        <v>49</v>
      </c>
      <c r="K115" s="16" t="s">
        <v>29</v>
      </c>
      <c r="L115" s="16" t="str">
        <f t="shared" si="13"/>
        <v>（不含特）</v>
      </c>
      <c r="M115" s="16" t="str">
        <f t="shared" si="11"/>
        <v>二类国家级三等奖（不含特）</v>
      </c>
      <c r="N115" s="19">
        <f>VLOOKUP(M115,表2.获奖金额及对应奖项!A:D,4,0)</f>
        <v>1500</v>
      </c>
      <c r="O115" s="16" t="s">
        <v>26</v>
      </c>
      <c r="P115" s="21">
        <v>0.5</v>
      </c>
      <c r="Q115" s="19">
        <f t="shared" si="12"/>
        <v>750</v>
      </c>
      <c r="R115" s="19"/>
    </row>
    <row r="116" spans="1:18">
      <c r="A116" s="16">
        <v>111</v>
      </c>
      <c r="B116" s="16" t="s">
        <v>289</v>
      </c>
      <c r="C116" s="17" t="s">
        <v>290</v>
      </c>
      <c r="D116" s="16" t="s">
        <v>37</v>
      </c>
      <c r="E116" s="16" t="s">
        <v>38</v>
      </c>
      <c r="F116" s="16" t="s">
        <v>288</v>
      </c>
      <c r="G116" s="20">
        <v>45475</v>
      </c>
      <c r="H116" s="19" t="str">
        <f>VLOOKUP(F116,表1.全国普通高校大学生竞赛排行榜!B:C,2,0)</f>
        <v>二类</v>
      </c>
      <c r="I116" s="16" t="s">
        <v>23</v>
      </c>
      <c r="J116" s="16" t="s">
        <v>49</v>
      </c>
      <c r="K116" s="16" t="s">
        <v>29</v>
      </c>
      <c r="L116" s="16" t="str">
        <f t="shared" si="13"/>
        <v>（不含特）</v>
      </c>
      <c r="M116" s="16" t="str">
        <f t="shared" si="11"/>
        <v>二类国家级三等奖（不含特）</v>
      </c>
      <c r="N116" s="19">
        <f>VLOOKUP(M116,表2.获奖金额及对应奖项!A:D,4,0)</f>
        <v>1500</v>
      </c>
      <c r="O116" s="16" t="s">
        <v>26</v>
      </c>
      <c r="P116" s="22">
        <v>0.125</v>
      </c>
      <c r="Q116" s="19">
        <f t="shared" si="12"/>
        <v>187.5</v>
      </c>
      <c r="R116" s="19"/>
    </row>
    <row r="117" spans="1:18">
      <c r="A117" s="16">
        <v>112</v>
      </c>
      <c r="B117" s="16" t="s">
        <v>291</v>
      </c>
      <c r="C117" s="17" t="s">
        <v>292</v>
      </c>
      <c r="D117" s="16" t="s">
        <v>37</v>
      </c>
      <c r="E117" s="16" t="s">
        <v>38</v>
      </c>
      <c r="F117" s="16" t="s">
        <v>87</v>
      </c>
      <c r="G117" s="18">
        <v>45532</v>
      </c>
      <c r="H117" s="19" t="str">
        <f>VLOOKUP(F117,表1.全国普通高校大学生竞赛排行榜!B:C,2,0)</f>
        <v>二类</v>
      </c>
      <c r="I117" s="16" t="s">
        <v>23</v>
      </c>
      <c r="J117" s="16" t="s">
        <v>24</v>
      </c>
      <c r="K117" s="16" t="s">
        <v>29</v>
      </c>
      <c r="L117" s="16" t="str">
        <f t="shared" si="13"/>
        <v>（不含特）</v>
      </c>
      <c r="M117" s="16" t="str">
        <f t="shared" si="11"/>
        <v>二类国家级一等奖（不含特）</v>
      </c>
      <c r="N117" s="19">
        <f>VLOOKUP(M117,表2.获奖金额及对应奖项!A:D,4,0)</f>
        <v>3000</v>
      </c>
      <c r="O117" s="16" t="s">
        <v>26</v>
      </c>
      <c r="P117" s="21">
        <v>0.5</v>
      </c>
      <c r="Q117" s="19">
        <f t="shared" si="12"/>
        <v>1500</v>
      </c>
      <c r="R117" s="19"/>
    </row>
    <row r="118" spans="1:18">
      <c r="A118" s="16">
        <v>113</v>
      </c>
      <c r="B118" s="16" t="s">
        <v>293</v>
      </c>
      <c r="C118" s="17" t="s">
        <v>294</v>
      </c>
      <c r="D118" s="16" t="s">
        <v>37</v>
      </c>
      <c r="E118" s="16" t="s">
        <v>38</v>
      </c>
      <c r="F118" s="16" t="s">
        <v>295</v>
      </c>
      <c r="G118" s="18">
        <v>45551</v>
      </c>
      <c r="H118" s="19" t="str">
        <f>VLOOKUP(F118,表1.全国普通高校大学生竞赛排行榜!B:C,2,0)</f>
        <v>二类</v>
      </c>
      <c r="I118" s="16" t="s">
        <v>28</v>
      </c>
      <c r="J118" s="16" t="s">
        <v>24</v>
      </c>
      <c r="K118" s="16" t="s">
        <v>29</v>
      </c>
      <c r="L118" s="16" t="str">
        <f t="shared" si="13"/>
        <v>（不含特）</v>
      </c>
      <c r="M118" s="16" t="str">
        <f t="shared" si="11"/>
        <v>二类省部级一等奖（不含特）</v>
      </c>
      <c r="N118" s="19">
        <f>VLOOKUP(M118,表2.获奖金额及对应奖项!A:D,4,0)</f>
        <v>1000</v>
      </c>
      <c r="O118" s="16" t="s">
        <v>26</v>
      </c>
      <c r="P118" s="21">
        <v>0.5</v>
      </c>
      <c r="Q118" s="19">
        <f t="shared" si="12"/>
        <v>500</v>
      </c>
      <c r="R118" s="19"/>
    </row>
    <row r="119" spans="1:18">
      <c r="A119" s="16">
        <v>114</v>
      </c>
      <c r="B119" s="16" t="s">
        <v>296</v>
      </c>
      <c r="C119" s="17" t="s">
        <v>297</v>
      </c>
      <c r="D119" s="16" t="s">
        <v>37</v>
      </c>
      <c r="E119" s="16" t="s">
        <v>38</v>
      </c>
      <c r="F119" s="16" t="s">
        <v>298</v>
      </c>
      <c r="G119" s="18">
        <v>45517</v>
      </c>
      <c r="H119" s="19" t="str">
        <f>VLOOKUP(F119,表1.全国普通高校大学生竞赛排行榜!B:C,2,0)</f>
        <v>二类</v>
      </c>
      <c r="I119" s="16" t="s">
        <v>28</v>
      </c>
      <c r="J119" s="16" t="s">
        <v>24</v>
      </c>
      <c r="K119" s="16" t="s">
        <v>25</v>
      </c>
      <c r="L119" s="16" t="str">
        <f t="shared" si="13"/>
        <v>（含特）</v>
      </c>
      <c r="M119" s="16" t="str">
        <f t="shared" si="11"/>
        <v>二类省部级一等奖（含特）</v>
      </c>
      <c r="N119" s="19">
        <f>VLOOKUP(M119,表2.获奖金额及对应奖项!A:D,4,0)</f>
        <v>800</v>
      </c>
      <c r="O119" s="16" t="s">
        <v>26</v>
      </c>
      <c r="P119" s="21">
        <v>1</v>
      </c>
      <c r="Q119" s="19">
        <f t="shared" si="12"/>
        <v>800</v>
      </c>
      <c r="R119" s="19"/>
    </row>
    <row r="120" spans="1:18">
      <c r="A120" s="16">
        <v>115</v>
      </c>
      <c r="B120" s="16" t="s">
        <v>299</v>
      </c>
      <c r="C120" s="17" t="s">
        <v>300</v>
      </c>
      <c r="D120" s="16" t="s">
        <v>37</v>
      </c>
      <c r="E120" s="16" t="s">
        <v>38</v>
      </c>
      <c r="F120" s="16" t="s">
        <v>64</v>
      </c>
      <c r="G120" s="20">
        <v>45261</v>
      </c>
      <c r="H120" s="19" t="str">
        <f>VLOOKUP(F120,表1.全国普通高校大学生竞赛排行榜!B:C,2,0)</f>
        <v>二类</v>
      </c>
      <c r="I120" s="16" t="s">
        <v>28</v>
      </c>
      <c r="J120" s="16" t="s">
        <v>39</v>
      </c>
      <c r="K120" s="16" t="s">
        <v>29</v>
      </c>
      <c r="L120" s="16" t="str">
        <f t="shared" si="13"/>
        <v>（不含特）</v>
      </c>
      <c r="M120" s="16" t="str">
        <f t="shared" si="11"/>
        <v>二类省部级二等奖（不含特）</v>
      </c>
      <c r="N120" s="19">
        <f>VLOOKUP(M120,表2.获奖金额及对应奖项!A:D,4,0)</f>
        <v>800</v>
      </c>
      <c r="O120" s="16" t="s">
        <v>30</v>
      </c>
      <c r="P120" s="21">
        <v>1</v>
      </c>
      <c r="Q120" s="19">
        <f t="shared" si="12"/>
        <v>800</v>
      </c>
      <c r="R120" s="19"/>
    </row>
    <row r="121" spans="1:18">
      <c r="A121" s="16">
        <v>116</v>
      </c>
      <c r="B121" s="16" t="s">
        <v>301</v>
      </c>
      <c r="C121" s="17" t="s">
        <v>302</v>
      </c>
      <c r="D121" s="16" t="s">
        <v>37</v>
      </c>
      <c r="E121" s="16" t="s">
        <v>38</v>
      </c>
      <c r="F121" s="16" t="s">
        <v>232</v>
      </c>
      <c r="G121" s="20">
        <v>45444</v>
      </c>
      <c r="H121" s="19" t="str">
        <f>VLOOKUP(F121,表1.全国普通高校大学生竞赛排行榜!B:C,2,0)</f>
        <v>二类</v>
      </c>
      <c r="I121" s="16" t="s">
        <v>28</v>
      </c>
      <c r="J121" s="16" t="s">
        <v>24</v>
      </c>
      <c r="K121" s="16" t="s">
        <v>29</v>
      </c>
      <c r="L121" s="16" t="str">
        <f t="shared" si="13"/>
        <v>（不含特）</v>
      </c>
      <c r="M121" s="16" t="str">
        <f t="shared" si="11"/>
        <v>二类省部级一等奖（不含特）</v>
      </c>
      <c r="N121" s="19">
        <f>VLOOKUP(M121,表2.获奖金额及对应奖项!A:D,4,0)</f>
        <v>1000</v>
      </c>
      <c r="O121" s="16" t="s">
        <v>30</v>
      </c>
      <c r="P121" s="21">
        <v>1</v>
      </c>
      <c r="Q121" s="19">
        <f t="shared" si="12"/>
        <v>1000</v>
      </c>
      <c r="R121" s="19"/>
    </row>
    <row r="122" spans="1:18">
      <c r="A122" s="16">
        <v>117</v>
      </c>
      <c r="B122" s="16" t="s">
        <v>303</v>
      </c>
      <c r="C122" s="17" t="s">
        <v>304</v>
      </c>
      <c r="D122" s="16" t="s">
        <v>37</v>
      </c>
      <c r="E122" s="16" t="s">
        <v>38</v>
      </c>
      <c r="F122" s="16" t="s">
        <v>69</v>
      </c>
      <c r="G122" s="20">
        <v>45505</v>
      </c>
      <c r="H122" s="19" t="str">
        <f>VLOOKUP(F122,表1.全国普通高校大学生竞赛排行榜!B:C,2,0)</f>
        <v>二类</v>
      </c>
      <c r="I122" s="16" t="s">
        <v>28</v>
      </c>
      <c r="J122" s="16" t="s">
        <v>24</v>
      </c>
      <c r="K122" s="16" t="s">
        <v>29</v>
      </c>
      <c r="L122" s="16" t="str">
        <f t="shared" si="13"/>
        <v>（不含特）</v>
      </c>
      <c r="M122" s="16" t="str">
        <f t="shared" si="11"/>
        <v>二类省部级一等奖（不含特）</v>
      </c>
      <c r="N122" s="19">
        <f>VLOOKUP(M122,表2.获奖金额及对应奖项!A:D,4,0)</f>
        <v>1000</v>
      </c>
      <c r="O122" s="16" t="s">
        <v>26</v>
      </c>
      <c r="P122" s="21">
        <v>0.4</v>
      </c>
      <c r="Q122" s="19">
        <f t="shared" si="12"/>
        <v>400</v>
      </c>
      <c r="R122" s="19"/>
    </row>
    <row r="123" spans="1:18">
      <c r="A123" s="16">
        <v>118</v>
      </c>
      <c r="B123" s="16" t="s">
        <v>305</v>
      </c>
      <c r="C123" s="17" t="s">
        <v>306</v>
      </c>
      <c r="D123" s="16" t="s">
        <v>37</v>
      </c>
      <c r="E123" s="16" t="s">
        <v>38</v>
      </c>
      <c r="F123" s="16" t="s">
        <v>42</v>
      </c>
      <c r="G123" s="18">
        <v>45442</v>
      </c>
      <c r="H123" s="19" t="str">
        <f>VLOOKUP(F123,表1.全国普通高校大学生竞赛排行榜!B:C,2,0)</f>
        <v>二类</v>
      </c>
      <c r="I123" s="16" t="s">
        <v>28</v>
      </c>
      <c r="J123" s="16" t="s">
        <v>24</v>
      </c>
      <c r="K123" s="16" t="s">
        <v>29</v>
      </c>
      <c r="L123" s="16" t="str">
        <f t="shared" si="13"/>
        <v>（不含特）</v>
      </c>
      <c r="M123" s="16" t="str">
        <f t="shared" si="11"/>
        <v>二类省部级一等奖（不含特）</v>
      </c>
      <c r="N123" s="19">
        <f>VLOOKUP(M123,表2.获奖金额及对应奖项!A:D,4,0)</f>
        <v>1000</v>
      </c>
      <c r="O123" s="16" t="s">
        <v>26</v>
      </c>
      <c r="P123" s="21">
        <v>0.18</v>
      </c>
      <c r="Q123" s="19">
        <f t="shared" si="12"/>
        <v>180</v>
      </c>
      <c r="R123" s="19"/>
    </row>
    <row r="124" spans="1:18">
      <c r="A124" s="16">
        <v>119</v>
      </c>
      <c r="B124" s="16" t="s">
        <v>307</v>
      </c>
      <c r="C124" s="17" t="s">
        <v>308</v>
      </c>
      <c r="D124" s="16" t="s">
        <v>37</v>
      </c>
      <c r="E124" s="16" t="s">
        <v>38</v>
      </c>
      <c r="F124" s="16" t="s">
        <v>42</v>
      </c>
      <c r="G124" s="18">
        <v>45504</v>
      </c>
      <c r="H124" s="19" t="str">
        <f>VLOOKUP(F124,表1.全国普通高校大学生竞赛排行榜!B:C,2,0)</f>
        <v>二类</v>
      </c>
      <c r="I124" s="16" t="s">
        <v>23</v>
      </c>
      <c r="J124" s="16" t="s">
        <v>39</v>
      </c>
      <c r="K124" s="16" t="s">
        <v>29</v>
      </c>
      <c r="L124" s="16" t="str">
        <f t="shared" si="13"/>
        <v>（不含特）</v>
      </c>
      <c r="M124" s="16" t="str">
        <f t="shared" si="11"/>
        <v>二类国家级二等奖（不含特）</v>
      </c>
      <c r="N124" s="19">
        <f>VLOOKUP(M124,表2.获奖金额及对应奖项!A:D,4,0)</f>
        <v>2000</v>
      </c>
      <c r="O124" s="16" t="s">
        <v>26</v>
      </c>
      <c r="P124" s="21">
        <v>0.9</v>
      </c>
      <c r="Q124" s="19">
        <f t="shared" si="12"/>
        <v>1800</v>
      </c>
      <c r="R124" s="19"/>
    </row>
    <row r="125" spans="1:18">
      <c r="A125" s="16">
        <v>120</v>
      </c>
      <c r="B125" s="16" t="s">
        <v>309</v>
      </c>
      <c r="C125" s="17" t="s">
        <v>310</v>
      </c>
      <c r="D125" s="16" t="s">
        <v>37</v>
      </c>
      <c r="E125" s="16" t="s">
        <v>38</v>
      </c>
      <c r="F125" s="16" t="s">
        <v>288</v>
      </c>
      <c r="G125" s="20">
        <v>45475</v>
      </c>
      <c r="H125" s="19" t="str">
        <f>VLOOKUP(F125,表1.全国普通高校大学生竞赛排行榜!B:C,2,0)</f>
        <v>二类</v>
      </c>
      <c r="I125" s="16" t="s">
        <v>23</v>
      </c>
      <c r="J125" s="16" t="s">
        <v>49</v>
      </c>
      <c r="K125" s="16" t="s">
        <v>29</v>
      </c>
      <c r="L125" s="16" t="str">
        <f t="shared" si="13"/>
        <v>（不含特）</v>
      </c>
      <c r="M125" s="16" t="str">
        <f t="shared" si="11"/>
        <v>二类国家级三等奖（不含特）</v>
      </c>
      <c r="N125" s="19">
        <f>VLOOKUP(M125,表2.获奖金额及对应奖项!A:D,4,0)</f>
        <v>1500</v>
      </c>
      <c r="O125" s="16" t="s">
        <v>26</v>
      </c>
      <c r="P125" s="22">
        <v>0.125</v>
      </c>
      <c r="Q125" s="19">
        <f t="shared" si="12"/>
        <v>187.5</v>
      </c>
      <c r="R125" s="19"/>
    </row>
    <row r="126" spans="1:18">
      <c r="A126" s="16">
        <v>121</v>
      </c>
      <c r="B126" s="16" t="s">
        <v>311</v>
      </c>
      <c r="C126" s="17" t="s">
        <v>312</v>
      </c>
      <c r="D126" s="16" t="s">
        <v>37</v>
      </c>
      <c r="E126" s="16" t="s">
        <v>38</v>
      </c>
      <c r="F126" s="16" t="s">
        <v>42</v>
      </c>
      <c r="G126" s="18">
        <v>45442</v>
      </c>
      <c r="H126" s="19" t="str">
        <f>VLOOKUP(F126,表1.全国普通高校大学生竞赛排行榜!B:C,2,0)</f>
        <v>二类</v>
      </c>
      <c r="I126" s="16" t="s">
        <v>28</v>
      </c>
      <c r="J126" s="16" t="s">
        <v>49</v>
      </c>
      <c r="K126" s="16" t="s">
        <v>29</v>
      </c>
      <c r="L126" s="16" t="str">
        <f t="shared" si="13"/>
        <v>（不含特）</v>
      </c>
      <c r="M126" s="16" t="str">
        <f t="shared" si="11"/>
        <v>二类省部级三等奖（不含特）</v>
      </c>
      <c r="N126" s="19" t="e">
        <f>VLOOKUP(M126,表2.获奖金额及对应奖项!A:D,4,0)</f>
        <v>#N/A</v>
      </c>
      <c r="O126" s="16" t="s">
        <v>30</v>
      </c>
      <c r="P126" s="21">
        <v>1</v>
      </c>
      <c r="Q126" s="19" t="e">
        <f t="shared" si="12"/>
        <v>#N/A</v>
      </c>
      <c r="R126" s="19" t="s">
        <v>138</v>
      </c>
    </row>
    <row r="127" spans="1:18">
      <c r="A127" s="16">
        <v>122</v>
      </c>
      <c r="B127" s="16" t="s">
        <v>313</v>
      </c>
      <c r="C127" s="17" t="s">
        <v>314</v>
      </c>
      <c r="D127" s="16" t="s">
        <v>37</v>
      </c>
      <c r="E127" s="16" t="s">
        <v>38</v>
      </c>
      <c r="F127" s="16" t="s">
        <v>42</v>
      </c>
      <c r="G127" s="18">
        <v>45504</v>
      </c>
      <c r="H127" s="19" t="str">
        <f>VLOOKUP(F127,表1.全国普通高校大学生竞赛排行榜!B:C,2,0)</f>
        <v>二类</v>
      </c>
      <c r="I127" s="16" t="s">
        <v>23</v>
      </c>
      <c r="J127" s="16" t="s">
        <v>49</v>
      </c>
      <c r="K127" s="16" t="s">
        <v>29</v>
      </c>
      <c r="L127" s="16" t="str">
        <f t="shared" si="13"/>
        <v>（不含特）</v>
      </c>
      <c r="M127" s="16" t="str">
        <f t="shared" si="11"/>
        <v>二类国家级三等奖（不含特）</v>
      </c>
      <c r="N127" s="19">
        <f>VLOOKUP(M127,表2.获奖金额及对应奖项!A:D,4,0)</f>
        <v>1500</v>
      </c>
      <c r="O127" s="16" t="s">
        <v>30</v>
      </c>
      <c r="P127" s="21">
        <v>1</v>
      </c>
      <c r="Q127" s="19">
        <f t="shared" si="12"/>
        <v>1500</v>
      </c>
      <c r="R127" s="19"/>
    </row>
    <row r="128" spans="1:18">
      <c r="A128" s="16">
        <v>123</v>
      </c>
      <c r="B128" s="16" t="s">
        <v>315</v>
      </c>
      <c r="C128" s="17" t="s">
        <v>316</v>
      </c>
      <c r="D128" s="16" t="s">
        <v>37</v>
      </c>
      <c r="E128" s="16" t="s">
        <v>38</v>
      </c>
      <c r="F128" s="16" t="s">
        <v>77</v>
      </c>
      <c r="G128" s="20">
        <v>45413</v>
      </c>
      <c r="H128" s="19" t="str">
        <f>VLOOKUP(F128,表1.全国普通高校大学生竞赛排行榜!B:C,2,0)</f>
        <v>二类</v>
      </c>
      <c r="I128" s="16" t="s">
        <v>28</v>
      </c>
      <c r="J128" s="16" t="s">
        <v>24</v>
      </c>
      <c r="K128" s="16" t="s">
        <v>29</v>
      </c>
      <c r="L128" s="16" t="str">
        <f t="shared" si="13"/>
        <v>（不含特）</v>
      </c>
      <c r="M128" s="16" t="str">
        <f t="shared" si="11"/>
        <v>二类省部级一等奖（不含特）</v>
      </c>
      <c r="N128" s="19">
        <f>VLOOKUP(M128,表2.获奖金额及对应奖项!A:D,4,0)</f>
        <v>1000</v>
      </c>
      <c r="O128" s="16" t="s">
        <v>26</v>
      </c>
      <c r="P128" s="21">
        <v>0.25</v>
      </c>
      <c r="Q128" s="19">
        <f t="shared" si="12"/>
        <v>250</v>
      </c>
      <c r="R128" s="19"/>
    </row>
    <row r="129" spans="1:18">
      <c r="A129" s="16">
        <v>124</v>
      </c>
      <c r="B129" s="16" t="s">
        <v>317</v>
      </c>
      <c r="C129" s="17" t="s">
        <v>318</v>
      </c>
      <c r="D129" s="16" t="s">
        <v>37</v>
      </c>
      <c r="E129" s="16" t="s">
        <v>38</v>
      </c>
      <c r="F129" s="16" t="s">
        <v>319</v>
      </c>
      <c r="G129" s="20">
        <v>45505</v>
      </c>
      <c r="H129" s="19" t="str">
        <f>VLOOKUP(F129,表1.全国普通高校大学生竞赛排行榜!B:C,2,0)</f>
        <v>其他</v>
      </c>
      <c r="I129" s="16" t="s">
        <v>23</v>
      </c>
      <c r="J129" s="16" t="s">
        <v>49</v>
      </c>
      <c r="K129" s="16" t="s">
        <v>29</v>
      </c>
      <c r="L129" s="16" t="str">
        <f t="shared" si="13"/>
        <v>（不含特）</v>
      </c>
      <c r="M129" s="16" t="str">
        <f t="shared" si="11"/>
        <v>其他国家级三等奖（不含特）</v>
      </c>
      <c r="N129" s="19" t="e">
        <f>VLOOKUP(M129,表2.获奖金额及对应奖项!A:D,4,0)</f>
        <v>#N/A</v>
      </c>
      <c r="O129" s="16" t="s">
        <v>26</v>
      </c>
      <c r="P129" s="21">
        <v>0.25</v>
      </c>
      <c r="Q129" s="19" t="e">
        <f t="shared" si="12"/>
        <v>#N/A</v>
      </c>
      <c r="R129" s="19" t="s">
        <v>138</v>
      </c>
    </row>
    <row r="130" spans="1:18">
      <c r="A130" s="16">
        <v>125</v>
      </c>
      <c r="B130" s="16" t="s">
        <v>320</v>
      </c>
      <c r="C130" s="17" t="s">
        <v>321</v>
      </c>
      <c r="D130" s="16" t="s">
        <v>37</v>
      </c>
      <c r="E130" s="16" t="s">
        <v>38</v>
      </c>
      <c r="F130" s="16" t="s">
        <v>69</v>
      </c>
      <c r="G130" s="20">
        <v>45505</v>
      </c>
      <c r="H130" s="19" t="str">
        <f>VLOOKUP(F130,表1.全国普通高校大学生竞赛排行榜!B:C,2,0)</f>
        <v>二类</v>
      </c>
      <c r="I130" s="16" t="s">
        <v>28</v>
      </c>
      <c r="J130" s="16" t="s">
        <v>49</v>
      </c>
      <c r="K130" s="16" t="s">
        <v>29</v>
      </c>
      <c r="L130" s="16" t="str">
        <f t="shared" si="13"/>
        <v>（不含特）</v>
      </c>
      <c r="M130" s="16" t="str">
        <f t="shared" si="11"/>
        <v>二类省部级三等奖（不含特）</v>
      </c>
      <c r="N130" s="19" t="e">
        <f>VLOOKUP(M130,表2.获奖金额及对应奖项!A:D,4,0)</f>
        <v>#N/A</v>
      </c>
      <c r="O130" s="16" t="s">
        <v>26</v>
      </c>
      <c r="P130" s="22">
        <v>0.334</v>
      </c>
      <c r="Q130" s="19" t="e">
        <f t="shared" si="12"/>
        <v>#N/A</v>
      </c>
      <c r="R130" s="19" t="s">
        <v>138</v>
      </c>
    </row>
    <row r="131" spans="1:18">
      <c r="A131" s="16">
        <v>126</v>
      </c>
      <c r="B131" s="16" t="s">
        <v>322</v>
      </c>
      <c r="C131" s="17" t="s">
        <v>323</v>
      </c>
      <c r="D131" s="16" t="s">
        <v>37</v>
      </c>
      <c r="E131" s="16" t="s">
        <v>38</v>
      </c>
      <c r="F131" s="16" t="s">
        <v>69</v>
      </c>
      <c r="G131" s="20">
        <v>45506</v>
      </c>
      <c r="H131" s="19" t="str">
        <f>VLOOKUP(F131,表1.全国普通高校大学生竞赛排行榜!B:C,2,0)</f>
        <v>二类</v>
      </c>
      <c r="I131" s="16" t="s">
        <v>28</v>
      </c>
      <c r="J131" s="16" t="s">
        <v>49</v>
      </c>
      <c r="K131" s="16" t="s">
        <v>29</v>
      </c>
      <c r="L131" s="16" t="str">
        <f t="shared" si="13"/>
        <v>（不含特）</v>
      </c>
      <c r="M131" s="16" t="str">
        <f t="shared" si="11"/>
        <v>二类省部级三等奖（不含特）</v>
      </c>
      <c r="N131" s="19" t="e">
        <f>VLOOKUP(M131,表2.获奖金额及对应奖项!A:D,4,0)</f>
        <v>#N/A</v>
      </c>
      <c r="O131" s="16" t="s">
        <v>26</v>
      </c>
      <c r="P131" s="22">
        <v>0.333</v>
      </c>
      <c r="Q131" s="19" t="e">
        <f t="shared" si="12"/>
        <v>#N/A</v>
      </c>
      <c r="R131" s="19" t="s">
        <v>138</v>
      </c>
    </row>
    <row r="132" spans="1:18">
      <c r="A132" s="16">
        <v>127</v>
      </c>
      <c r="B132" s="16" t="s">
        <v>324</v>
      </c>
      <c r="C132" s="17" t="s">
        <v>325</v>
      </c>
      <c r="D132" s="16" t="s">
        <v>37</v>
      </c>
      <c r="E132" s="16" t="s">
        <v>38</v>
      </c>
      <c r="F132" s="16" t="s">
        <v>319</v>
      </c>
      <c r="G132" s="20">
        <v>45507</v>
      </c>
      <c r="H132" s="19" t="str">
        <f>VLOOKUP(F132,表1.全国普通高校大学生竞赛排行榜!B:C,2,0)</f>
        <v>其他</v>
      </c>
      <c r="I132" s="16" t="s">
        <v>23</v>
      </c>
      <c r="J132" s="16" t="s">
        <v>49</v>
      </c>
      <c r="K132" s="16" t="s">
        <v>29</v>
      </c>
      <c r="L132" s="16" t="str">
        <f t="shared" si="13"/>
        <v>（不含特）</v>
      </c>
      <c r="M132" s="16" t="str">
        <f t="shared" si="11"/>
        <v>其他国家级三等奖（不含特）</v>
      </c>
      <c r="N132" s="19" t="e">
        <f>VLOOKUP(M132,表2.获奖金额及对应奖项!A:D,4,0)</f>
        <v>#N/A</v>
      </c>
      <c r="O132" s="16" t="s">
        <v>26</v>
      </c>
      <c r="P132" s="21">
        <v>0.5</v>
      </c>
      <c r="Q132" s="19" t="e">
        <f t="shared" si="12"/>
        <v>#N/A</v>
      </c>
      <c r="R132" s="19" t="s">
        <v>138</v>
      </c>
    </row>
    <row r="133" spans="1:18">
      <c r="A133" s="16">
        <v>128</v>
      </c>
      <c r="B133" s="16" t="s">
        <v>326</v>
      </c>
      <c r="C133" s="17" t="s">
        <v>327</v>
      </c>
      <c r="D133" s="16" t="s">
        <v>37</v>
      </c>
      <c r="E133" s="16" t="s">
        <v>38</v>
      </c>
      <c r="F133" s="16" t="s">
        <v>74</v>
      </c>
      <c r="G133" s="20">
        <v>45475</v>
      </c>
      <c r="H133" s="19" t="str">
        <f>VLOOKUP(F133,表1.全国普通高校大学生竞赛排行榜!B:C,2,0)</f>
        <v>二类</v>
      </c>
      <c r="I133" s="16" t="s">
        <v>28</v>
      </c>
      <c r="J133" s="16" t="s">
        <v>24</v>
      </c>
      <c r="K133" s="16" t="s">
        <v>25</v>
      </c>
      <c r="L133" s="16" t="str">
        <f t="shared" si="13"/>
        <v>（含特）</v>
      </c>
      <c r="M133" s="16" t="str">
        <f t="shared" si="11"/>
        <v>二类省部级一等奖（含特）</v>
      </c>
      <c r="N133" s="19">
        <f>VLOOKUP(M133,表2.获奖金额及对应奖项!A:D,4,0)</f>
        <v>800</v>
      </c>
      <c r="O133" s="16" t="s">
        <v>26</v>
      </c>
      <c r="P133" s="21">
        <v>0.5</v>
      </c>
      <c r="Q133" s="19">
        <f t="shared" si="12"/>
        <v>400</v>
      </c>
      <c r="R133" s="19"/>
    </row>
    <row r="134" spans="1:18">
      <c r="A134" s="16">
        <v>129</v>
      </c>
      <c r="B134" s="16" t="s">
        <v>328</v>
      </c>
      <c r="C134" s="17" t="s">
        <v>329</v>
      </c>
      <c r="D134" s="16" t="s">
        <v>37</v>
      </c>
      <c r="E134" s="16" t="s">
        <v>38</v>
      </c>
      <c r="F134" s="16" t="s">
        <v>117</v>
      </c>
      <c r="G134" s="18">
        <v>45411</v>
      </c>
      <c r="H134" s="19" t="str">
        <f>VLOOKUP(F134,表1.全国普通高校大学生竞赛排行榜!B:C,2,0)</f>
        <v>二类</v>
      </c>
      <c r="I134" s="16" t="s">
        <v>28</v>
      </c>
      <c r="J134" s="16" t="s">
        <v>49</v>
      </c>
      <c r="K134" s="16" t="s">
        <v>29</v>
      </c>
      <c r="L134" s="16" t="str">
        <f t="shared" si="13"/>
        <v>（不含特）</v>
      </c>
      <c r="M134" s="16" t="str">
        <f t="shared" si="11"/>
        <v>二类省部级三等奖（不含特）</v>
      </c>
      <c r="N134" s="19" t="e">
        <f>VLOOKUP(M134,表2.获奖金额及对应奖项!A:D,4,0)</f>
        <v>#N/A</v>
      </c>
      <c r="O134" s="16" t="s">
        <v>30</v>
      </c>
      <c r="P134" s="21">
        <v>1</v>
      </c>
      <c r="Q134" s="19" t="e">
        <f t="shared" si="12"/>
        <v>#N/A</v>
      </c>
      <c r="R134" s="19" t="s">
        <v>138</v>
      </c>
    </row>
    <row r="135" spans="1:18">
      <c r="A135" s="16">
        <v>130</v>
      </c>
      <c r="B135" s="16" t="s">
        <v>330</v>
      </c>
      <c r="C135" s="17" t="s">
        <v>331</v>
      </c>
      <c r="D135" s="16" t="s">
        <v>37</v>
      </c>
      <c r="E135" s="16" t="s">
        <v>45</v>
      </c>
      <c r="F135" s="16" t="s">
        <v>332</v>
      </c>
      <c r="G135" s="18">
        <v>45448</v>
      </c>
      <c r="H135" s="19" t="e">
        <f>VLOOKUP(F135,表1.全国普通高校大学生竞赛排行榜!B:C,2,0)</f>
        <v>#N/A</v>
      </c>
      <c r="I135" s="16" t="s">
        <v>23</v>
      </c>
      <c r="J135" s="16" t="s">
        <v>34</v>
      </c>
      <c r="K135" s="16"/>
      <c r="L135" s="16" t="e">
        <f t="shared" si="13"/>
        <v>#N/A</v>
      </c>
      <c r="M135" s="16" t="e">
        <f t="shared" si="11"/>
        <v>#N/A</v>
      </c>
      <c r="N135" s="19" t="e">
        <f>VLOOKUP(M135,表2.获奖金额及对应奖项!A:D,4,0)</f>
        <v>#N/A</v>
      </c>
      <c r="O135" s="16" t="s">
        <v>30</v>
      </c>
      <c r="P135" s="21">
        <v>1</v>
      </c>
      <c r="Q135" s="19">
        <v>100</v>
      </c>
      <c r="R135" s="19"/>
    </row>
    <row r="136" spans="1:18">
      <c r="A136" s="16">
        <v>131</v>
      </c>
      <c r="B136" s="24" t="s">
        <v>333</v>
      </c>
      <c r="C136" s="17" t="s">
        <v>334</v>
      </c>
      <c r="D136" s="16" t="s">
        <v>37</v>
      </c>
      <c r="E136" s="16" t="s">
        <v>45</v>
      </c>
      <c r="F136" s="16" t="s">
        <v>335</v>
      </c>
      <c r="G136" s="18">
        <v>45533</v>
      </c>
      <c r="H136" s="19" t="e">
        <f>VLOOKUP(F136,表1.全国普通高校大学生竞赛排行榜!B:C,2,0)</f>
        <v>#N/A</v>
      </c>
      <c r="I136" s="16" t="s">
        <v>23</v>
      </c>
      <c r="J136" s="16" t="s">
        <v>34</v>
      </c>
      <c r="K136" s="16"/>
      <c r="L136" s="16" t="e">
        <f t="shared" si="13"/>
        <v>#N/A</v>
      </c>
      <c r="M136" s="16" t="e">
        <f t="shared" si="11"/>
        <v>#N/A</v>
      </c>
      <c r="N136" s="19" t="e">
        <f>VLOOKUP(M136,表2.获奖金额及对应奖项!A:D,4,0)</f>
        <v>#N/A</v>
      </c>
      <c r="O136" s="16" t="s">
        <v>30</v>
      </c>
      <c r="P136" s="21">
        <v>1</v>
      </c>
      <c r="Q136" s="19">
        <v>100</v>
      </c>
      <c r="R136" s="19"/>
    </row>
    <row r="137" spans="1:18">
      <c r="A137" s="16">
        <v>132</v>
      </c>
      <c r="B137" s="16" t="s">
        <v>336</v>
      </c>
      <c r="C137" s="17" t="s">
        <v>337</v>
      </c>
      <c r="D137" s="16" t="s">
        <v>37</v>
      </c>
      <c r="E137" s="16" t="s">
        <v>38</v>
      </c>
      <c r="F137" s="16" t="s">
        <v>57</v>
      </c>
      <c r="G137" s="20">
        <v>45474</v>
      </c>
      <c r="H137" s="19" t="str">
        <f>VLOOKUP(F137,表1.全国普通高校大学生竞赛排行榜!B:C,2,0)</f>
        <v>二类</v>
      </c>
      <c r="I137" s="16" t="s">
        <v>28</v>
      </c>
      <c r="J137" s="16" t="s">
        <v>49</v>
      </c>
      <c r="K137" s="16" t="s">
        <v>29</v>
      </c>
      <c r="L137" s="16" t="str">
        <f t="shared" si="13"/>
        <v>（不含特）</v>
      </c>
      <c r="M137" s="16" t="str">
        <f t="shared" si="11"/>
        <v>二类省部级三等奖（不含特）</v>
      </c>
      <c r="N137" s="19" t="e">
        <f>VLOOKUP(M137,表2.获奖金额及对应奖项!A:D,4,0)</f>
        <v>#N/A</v>
      </c>
      <c r="O137" s="16" t="s">
        <v>26</v>
      </c>
      <c r="P137" s="21">
        <v>0.3</v>
      </c>
      <c r="Q137" s="19" t="e">
        <f t="shared" ref="Q135:Q161" si="14">N137*P137</f>
        <v>#N/A</v>
      </c>
      <c r="R137" s="19" t="s">
        <v>138</v>
      </c>
    </row>
    <row r="138" spans="1:18">
      <c r="A138" s="16">
        <v>133</v>
      </c>
      <c r="B138" s="16" t="s">
        <v>338</v>
      </c>
      <c r="C138" s="17" t="s">
        <v>339</v>
      </c>
      <c r="D138" s="16" t="s">
        <v>37</v>
      </c>
      <c r="E138" s="16" t="s">
        <v>38</v>
      </c>
      <c r="F138" s="16" t="s">
        <v>163</v>
      </c>
      <c r="G138" s="20">
        <v>45200</v>
      </c>
      <c r="H138" s="19" t="str">
        <f>VLOOKUP(F138,表1.全国普通高校大学生竞赛排行榜!B:C,2,0)</f>
        <v>二类</v>
      </c>
      <c r="I138" s="16" t="s">
        <v>28</v>
      </c>
      <c r="J138" s="16" t="s">
        <v>49</v>
      </c>
      <c r="K138" s="16" t="s">
        <v>29</v>
      </c>
      <c r="L138" s="16" t="str">
        <f t="shared" si="13"/>
        <v>（不含特）</v>
      </c>
      <c r="M138" s="16" t="str">
        <f t="shared" si="11"/>
        <v>二类省部级三等奖（不含特）</v>
      </c>
      <c r="N138" s="19" t="e">
        <f>VLOOKUP(M138,表2.获奖金额及对应奖项!A:D,4,0)</f>
        <v>#N/A</v>
      </c>
      <c r="O138" s="16" t="s">
        <v>26</v>
      </c>
      <c r="P138" s="21">
        <v>0.25</v>
      </c>
      <c r="Q138" s="19" t="e">
        <f t="shared" si="14"/>
        <v>#N/A</v>
      </c>
      <c r="R138" s="19" t="s">
        <v>138</v>
      </c>
    </row>
    <row r="139" spans="1:18">
      <c r="A139" s="16">
        <v>134</v>
      </c>
      <c r="B139" s="16" t="s">
        <v>340</v>
      </c>
      <c r="C139" s="17" t="s">
        <v>341</v>
      </c>
      <c r="D139" s="16" t="s">
        <v>37</v>
      </c>
      <c r="E139" s="16" t="s">
        <v>38</v>
      </c>
      <c r="F139" s="16" t="s">
        <v>232</v>
      </c>
      <c r="G139" s="20">
        <v>45474</v>
      </c>
      <c r="H139" s="19" t="str">
        <f>VLOOKUP(F139,表1.全国普通高校大学生竞赛排行榜!B:C,2,0)</f>
        <v>二类</v>
      </c>
      <c r="I139" s="16" t="s">
        <v>23</v>
      </c>
      <c r="J139" s="16" t="s">
        <v>39</v>
      </c>
      <c r="K139" s="16" t="s">
        <v>29</v>
      </c>
      <c r="L139" s="16" t="str">
        <f t="shared" si="13"/>
        <v>（不含特）</v>
      </c>
      <c r="M139" s="16" t="str">
        <f t="shared" si="11"/>
        <v>二类国家级二等奖（不含特）</v>
      </c>
      <c r="N139" s="19">
        <f>VLOOKUP(M139,表2.获奖金额及对应奖项!A:D,4,0)</f>
        <v>2000</v>
      </c>
      <c r="O139" s="16" t="s">
        <v>30</v>
      </c>
      <c r="P139" s="21">
        <v>1</v>
      </c>
      <c r="Q139" s="19">
        <f t="shared" si="14"/>
        <v>2000</v>
      </c>
      <c r="R139" s="19"/>
    </row>
    <row r="140" spans="1:18">
      <c r="A140" s="16">
        <v>135</v>
      </c>
      <c r="B140" s="16" t="s">
        <v>342</v>
      </c>
      <c r="C140" s="17" t="s">
        <v>343</v>
      </c>
      <c r="D140" s="16" t="s">
        <v>37</v>
      </c>
      <c r="E140" s="16" t="s">
        <v>38</v>
      </c>
      <c r="F140" s="16" t="s">
        <v>232</v>
      </c>
      <c r="G140" s="20">
        <v>45444</v>
      </c>
      <c r="H140" s="19" t="str">
        <f>VLOOKUP(F140,表1.全国普通高校大学生竞赛排行榜!B:C,2,0)</f>
        <v>二类</v>
      </c>
      <c r="I140" s="16" t="s">
        <v>28</v>
      </c>
      <c r="J140" s="16" t="s">
        <v>24</v>
      </c>
      <c r="K140" s="16" t="s">
        <v>29</v>
      </c>
      <c r="L140" s="16" t="str">
        <f t="shared" si="13"/>
        <v>（不含特）</v>
      </c>
      <c r="M140" s="16" t="str">
        <f t="shared" si="11"/>
        <v>二类省部级一等奖（不含特）</v>
      </c>
      <c r="N140" s="19">
        <f>VLOOKUP(M140,表2.获奖金额及对应奖项!A:D,4,0)</f>
        <v>1000</v>
      </c>
      <c r="O140" s="16" t="s">
        <v>30</v>
      </c>
      <c r="P140" s="21">
        <v>1</v>
      </c>
      <c r="Q140" s="19">
        <f t="shared" si="14"/>
        <v>1000</v>
      </c>
      <c r="R140" s="19"/>
    </row>
    <row r="141" spans="1:18">
      <c r="A141" s="16">
        <v>136</v>
      </c>
      <c r="B141" s="16" t="s">
        <v>344</v>
      </c>
      <c r="C141" s="17" t="s">
        <v>345</v>
      </c>
      <c r="D141" s="16" t="s">
        <v>37</v>
      </c>
      <c r="E141" s="16" t="s">
        <v>38</v>
      </c>
      <c r="F141" s="16" t="s">
        <v>232</v>
      </c>
      <c r="G141" s="20">
        <v>45445</v>
      </c>
      <c r="H141" s="19" t="str">
        <f>VLOOKUP(F141,表1.全国普通高校大学生竞赛排行榜!B:C,2,0)</f>
        <v>二类</v>
      </c>
      <c r="I141" s="16" t="s">
        <v>28</v>
      </c>
      <c r="J141" s="16" t="s">
        <v>24</v>
      </c>
      <c r="K141" s="16" t="s">
        <v>29</v>
      </c>
      <c r="L141" s="16" t="str">
        <f t="shared" si="13"/>
        <v>（不含特）</v>
      </c>
      <c r="M141" s="16" t="str">
        <f t="shared" si="11"/>
        <v>二类省部级一等奖（不含特）</v>
      </c>
      <c r="N141" s="19">
        <f>VLOOKUP(M141,表2.获奖金额及对应奖项!A:D,4,0)</f>
        <v>1000</v>
      </c>
      <c r="O141" s="16" t="s">
        <v>30</v>
      </c>
      <c r="P141" s="21">
        <v>1</v>
      </c>
      <c r="Q141" s="19">
        <f t="shared" si="14"/>
        <v>1000</v>
      </c>
      <c r="R141" s="19"/>
    </row>
    <row r="142" spans="1:18">
      <c r="A142" s="16">
        <v>137</v>
      </c>
      <c r="B142" s="16" t="s">
        <v>346</v>
      </c>
      <c r="C142" s="17" t="s">
        <v>347</v>
      </c>
      <c r="D142" s="16" t="s">
        <v>37</v>
      </c>
      <c r="E142" s="16" t="s">
        <v>38</v>
      </c>
      <c r="F142" s="16" t="s">
        <v>232</v>
      </c>
      <c r="G142" s="20">
        <v>45446</v>
      </c>
      <c r="H142" s="19" t="str">
        <f>VLOOKUP(F142,表1.全国普通高校大学生竞赛排行榜!B:C,2,0)</f>
        <v>二类</v>
      </c>
      <c r="I142" s="16" t="s">
        <v>28</v>
      </c>
      <c r="J142" s="16" t="s">
        <v>39</v>
      </c>
      <c r="K142" s="16" t="s">
        <v>29</v>
      </c>
      <c r="L142" s="16" t="str">
        <f t="shared" si="13"/>
        <v>（不含特）</v>
      </c>
      <c r="M142" s="16" t="str">
        <f t="shared" si="11"/>
        <v>二类省部级二等奖（不含特）</v>
      </c>
      <c r="N142" s="19">
        <f>VLOOKUP(M142,表2.获奖金额及对应奖项!A:D,4,0)</f>
        <v>800</v>
      </c>
      <c r="O142" s="16" t="s">
        <v>30</v>
      </c>
      <c r="P142" s="21">
        <v>1</v>
      </c>
      <c r="Q142" s="19">
        <f t="shared" si="14"/>
        <v>800</v>
      </c>
      <c r="R142" s="19"/>
    </row>
    <row r="143" spans="1:18">
      <c r="A143" s="16">
        <v>138</v>
      </c>
      <c r="B143" s="16" t="s">
        <v>348</v>
      </c>
      <c r="C143" s="17" t="s">
        <v>349</v>
      </c>
      <c r="D143" s="16" t="s">
        <v>37</v>
      </c>
      <c r="E143" s="16" t="s">
        <v>38</v>
      </c>
      <c r="F143" s="16" t="s">
        <v>77</v>
      </c>
      <c r="G143" s="20">
        <v>45413</v>
      </c>
      <c r="H143" s="19" t="str">
        <f>VLOOKUP(F143,表1.全国普通高校大学生竞赛排行榜!B:C,2,0)</f>
        <v>二类</v>
      </c>
      <c r="I143" s="16" t="s">
        <v>23</v>
      </c>
      <c r="J143" s="16" t="s">
        <v>49</v>
      </c>
      <c r="K143" s="16" t="s">
        <v>25</v>
      </c>
      <c r="L143" s="16" t="str">
        <f t="shared" si="13"/>
        <v>（含特）</v>
      </c>
      <c r="M143" s="16" t="str">
        <f t="shared" ref="M143:M161" si="15">H143&amp;I143&amp;J143&amp;L143</f>
        <v>二类国家级三等奖（含特）</v>
      </c>
      <c r="N143" s="19">
        <f>VLOOKUP(M143,表2.获奖金额及对应奖项!A:D,4,0)</f>
        <v>1000</v>
      </c>
      <c r="O143" s="16" t="s">
        <v>26</v>
      </c>
      <c r="P143" s="21">
        <v>0.33</v>
      </c>
      <c r="Q143" s="19">
        <f t="shared" si="14"/>
        <v>330</v>
      </c>
      <c r="R143" s="19"/>
    </row>
    <row r="144" spans="1:18">
      <c r="A144" s="16">
        <v>139</v>
      </c>
      <c r="B144" s="16" t="s">
        <v>350</v>
      </c>
      <c r="C144" s="17" t="s">
        <v>351</v>
      </c>
      <c r="D144" s="16" t="s">
        <v>37</v>
      </c>
      <c r="E144" s="16" t="s">
        <v>38</v>
      </c>
      <c r="F144" s="16" t="s">
        <v>77</v>
      </c>
      <c r="G144" s="20">
        <v>45414</v>
      </c>
      <c r="H144" s="19" t="str">
        <f>VLOOKUP(F144,表1.全国普通高校大学生竞赛排行榜!B:C,2,0)</f>
        <v>二类</v>
      </c>
      <c r="I144" s="16" t="s">
        <v>23</v>
      </c>
      <c r="J144" s="16" t="s">
        <v>49</v>
      </c>
      <c r="K144" s="16" t="s">
        <v>25</v>
      </c>
      <c r="L144" s="16" t="str">
        <f t="shared" ref="L144:L161" si="16">_xlfn.IFS(K144="是","（含特）",K144="否","（不含特）")</f>
        <v>（含特）</v>
      </c>
      <c r="M144" s="16" t="str">
        <f t="shared" si="15"/>
        <v>二类国家级三等奖（含特）</v>
      </c>
      <c r="N144" s="19">
        <f>VLOOKUP(M144,表2.获奖金额及对应奖项!A:D,4,0)</f>
        <v>1000</v>
      </c>
      <c r="O144" s="16" t="s">
        <v>26</v>
      </c>
      <c r="P144" s="21">
        <v>0.34</v>
      </c>
      <c r="Q144" s="19">
        <f t="shared" si="14"/>
        <v>340</v>
      </c>
      <c r="R144" s="19"/>
    </row>
    <row r="145" spans="1:18">
      <c r="A145" s="16">
        <v>140</v>
      </c>
      <c r="B145" s="16" t="s">
        <v>352</v>
      </c>
      <c r="C145" s="17" t="s">
        <v>353</v>
      </c>
      <c r="D145" s="16" t="s">
        <v>37</v>
      </c>
      <c r="E145" s="16" t="s">
        <v>38</v>
      </c>
      <c r="F145" s="16" t="s">
        <v>137</v>
      </c>
      <c r="G145" s="20">
        <v>45231</v>
      </c>
      <c r="H145" s="19" t="str">
        <f>VLOOKUP(F145,表1.全国普通高校大学生竞赛排行榜!B:C,2,0)</f>
        <v>二类</v>
      </c>
      <c r="I145" s="16" t="s">
        <v>28</v>
      </c>
      <c r="J145" s="16" t="s">
        <v>34</v>
      </c>
      <c r="K145" s="16" t="s">
        <v>25</v>
      </c>
      <c r="L145" s="16" t="str">
        <f t="shared" si="16"/>
        <v>（含特）</v>
      </c>
      <c r="M145" s="16" t="str">
        <f t="shared" si="15"/>
        <v>二类省部级特等奖（含特）</v>
      </c>
      <c r="N145" s="19">
        <f>VLOOKUP(M145,表2.获奖金额及对应奖项!A:D,4,0)</f>
        <v>1000</v>
      </c>
      <c r="O145" s="16" t="s">
        <v>26</v>
      </c>
      <c r="P145" s="21">
        <v>0.33</v>
      </c>
      <c r="Q145" s="19">
        <f t="shared" si="14"/>
        <v>330</v>
      </c>
      <c r="R145" s="19"/>
    </row>
    <row r="146" spans="1:18">
      <c r="A146" s="16">
        <v>141</v>
      </c>
      <c r="B146" s="16" t="s">
        <v>354</v>
      </c>
      <c r="C146" s="17" t="s">
        <v>355</v>
      </c>
      <c r="D146" s="16" t="s">
        <v>37</v>
      </c>
      <c r="E146" s="16" t="s">
        <v>38</v>
      </c>
      <c r="F146" s="16" t="s">
        <v>103</v>
      </c>
      <c r="G146" s="18">
        <v>45503</v>
      </c>
      <c r="H146" s="19" t="str">
        <f>VLOOKUP(F146,表1.全国普通高校大学生竞赛排行榜!B:C,2,0)</f>
        <v>二类</v>
      </c>
      <c r="I146" s="16" t="s">
        <v>23</v>
      </c>
      <c r="J146" s="16" t="s">
        <v>49</v>
      </c>
      <c r="K146" s="16" t="s">
        <v>29</v>
      </c>
      <c r="L146" s="16" t="str">
        <f t="shared" si="16"/>
        <v>（不含特）</v>
      </c>
      <c r="M146" s="16" t="str">
        <f t="shared" si="15"/>
        <v>二类国家级三等奖（不含特）</v>
      </c>
      <c r="N146" s="19">
        <f>VLOOKUP(M146,表2.获奖金额及对应奖项!A:D,4,0)</f>
        <v>1500</v>
      </c>
      <c r="O146" s="16" t="s">
        <v>30</v>
      </c>
      <c r="P146" s="21">
        <v>1</v>
      </c>
      <c r="Q146" s="19">
        <f t="shared" si="14"/>
        <v>1500</v>
      </c>
      <c r="R146" s="19"/>
    </row>
    <row r="147" spans="1:18">
      <c r="A147" s="16">
        <v>142</v>
      </c>
      <c r="B147" s="16" t="s">
        <v>356</v>
      </c>
      <c r="C147" s="17" t="s">
        <v>357</v>
      </c>
      <c r="D147" s="16" t="s">
        <v>37</v>
      </c>
      <c r="E147" s="16" t="s">
        <v>38</v>
      </c>
      <c r="F147" s="16" t="s">
        <v>358</v>
      </c>
      <c r="G147" s="18">
        <v>45551</v>
      </c>
      <c r="H147" s="19" t="str">
        <f>VLOOKUP(F147,表1.全国普通高校大学生竞赛排行榜!B:C,2,0)</f>
        <v>二类</v>
      </c>
      <c r="I147" s="16" t="s">
        <v>23</v>
      </c>
      <c r="J147" s="16" t="s">
        <v>49</v>
      </c>
      <c r="K147" s="16" t="s">
        <v>29</v>
      </c>
      <c r="L147" s="16" t="str">
        <f t="shared" si="16"/>
        <v>（不含特）</v>
      </c>
      <c r="M147" s="16" t="str">
        <f t="shared" si="15"/>
        <v>二类国家级三等奖（不含特）</v>
      </c>
      <c r="N147" s="19">
        <f>VLOOKUP(M147,表2.获奖金额及对应奖项!A:D,4,0)</f>
        <v>1500</v>
      </c>
      <c r="O147" s="16" t="s">
        <v>30</v>
      </c>
      <c r="P147" s="21">
        <v>1</v>
      </c>
      <c r="Q147" s="19">
        <f t="shared" si="14"/>
        <v>1500</v>
      </c>
      <c r="R147" s="19"/>
    </row>
    <row r="148" spans="1:18">
      <c r="A148" s="16">
        <v>143</v>
      </c>
      <c r="B148" s="16" t="s">
        <v>359</v>
      </c>
      <c r="C148" s="17" t="s">
        <v>360</v>
      </c>
      <c r="D148" s="16" t="s">
        <v>37</v>
      </c>
      <c r="E148" s="16" t="s">
        <v>38</v>
      </c>
      <c r="F148" s="16" t="s">
        <v>69</v>
      </c>
      <c r="G148" s="20">
        <v>45507</v>
      </c>
      <c r="H148" s="19" t="str">
        <f>VLOOKUP(F148,表1.全国普通高校大学生竞赛排行榜!B:C,2,0)</f>
        <v>二类</v>
      </c>
      <c r="I148" s="16" t="s">
        <v>28</v>
      </c>
      <c r="J148" s="16" t="s">
        <v>39</v>
      </c>
      <c r="K148" s="16" t="s">
        <v>29</v>
      </c>
      <c r="L148" s="16" t="str">
        <f t="shared" si="16"/>
        <v>（不含特）</v>
      </c>
      <c r="M148" s="16" t="str">
        <f t="shared" si="15"/>
        <v>二类省部级二等奖（不含特）</v>
      </c>
      <c r="N148" s="19">
        <f>VLOOKUP(M148,表2.获奖金额及对应奖项!A:D,4,0)</f>
        <v>800</v>
      </c>
      <c r="O148" s="16" t="s">
        <v>26</v>
      </c>
      <c r="P148" s="22">
        <v>0.667</v>
      </c>
      <c r="Q148" s="19">
        <f t="shared" si="14"/>
        <v>533.6</v>
      </c>
      <c r="R148" s="19"/>
    </row>
    <row r="149" spans="1:18">
      <c r="A149" s="16">
        <v>144</v>
      </c>
      <c r="B149" s="16" t="s">
        <v>361</v>
      </c>
      <c r="C149" s="17" t="s">
        <v>362</v>
      </c>
      <c r="D149" s="16" t="s">
        <v>37</v>
      </c>
      <c r="E149" s="16" t="s">
        <v>38</v>
      </c>
      <c r="F149" s="16" t="s">
        <v>77</v>
      </c>
      <c r="G149" s="20">
        <v>45414</v>
      </c>
      <c r="H149" s="19" t="str">
        <f>VLOOKUP(F149,表1.全国普通高校大学生竞赛排行榜!B:C,2,0)</f>
        <v>二类</v>
      </c>
      <c r="I149" s="16" t="s">
        <v>23</v>
      </c>
      <c r="J149" s="16" t="s">
        <v>39</v>
      </c>
      <c r="K149" s="16" t="s">
        <v>25</v>
      </c>
      <c r="L149" s="16" t="str">
        <f t="shared" si="16"/>
        <v>（含特）</v>
      </c>
      <c r="M149" s="16" t="str">
        <f t="shared" si="15"/>
        <v>二类国家级二等奖（含特）</v>
      </c>
      <c r="N149" s="19">
        <f>VLOOKUP(M149,表2.获奖金额及对应奖项!A:D,4,0)</f>
        <v>1500</v>
      </c>
      <c r="O149" s="16" t="s">
        <v>26</v>
      </c>
      <c r="P149" s="21">
        <v>0.25</v>
      </c>
      <c r="Q149" s="19">
        <f t="shared" si="14"/>
        <v>375</v>
      </c>
      <c r="R149" s="19"/>
    </row>
    <row r="150" spans="1:18">
      <c r="A150" s="16">
        <v>145</v>
      </c>
      <c r="B150" s="16" t="s">
        <v>363</v>
      </c>
      <c r="C150" s="17" t="s">
        <v>364</v>
      </c>
      <c r="D150" s="16" t="s">
        <v>37</v>
      </c>
      <c r="E150" s="16" t="s">
        <v>38</v>
      </c>
      <c r="F150" s="16" t="s">
        <v>77</v>
      </c>
      <c r="G150" s="20">
        <v>45415</v>
      </c>
      <c r="H150" s="19" t="str">
        <f>VLOOKUP(F150,表1.全国普通高校大学生竞赛排行榜!B:C,2,0)</f>
        <v>二类</v>
      </c>
      <c r="I150" s="16" t="s">
        <v>23</v>
      </c>
      <c r="J150" s="16" t="s">
        <v>39</v>
      </c>
      <c r="K150" s="16" t="s">
        <v>25</v>
      </c>
      <c r="L150" s="16" t="str">
        <f t="shared" si="16"/>
        <v>（含特）</v>
      </c>
      <c r="M150" s="16" t="str">
        <f t="shared" si="15"/>
        <v>二类国家级二等奖（含特）</v>
      </c>
      <c r="N150" s="19">
        <f>VLOOKUP(M150,表2.获奖金额及对应奖项!A:D,4,0)</f>
        <v>1500</v>
      </c>
      <c r="O150" s="16" t="s">
        <v>26</v>
      </c>
      <c r="P150" s="21">
        <v>0.25</v>
      </c>
      <c r="Q150" s="19">
        <f t="shared" si="14"/>
        <v>375</v>
      </c>
      <c r="R150" s="19"/>
    </row>
    <row r="151" spans="1:18">
      <c r="A151" s="16">
        <v>146</v>
      </c>
      <c r="B151" s="16" t="s">
        <v>365</v>
      </c>
      <c r="C151" s="17" t="s">
        <v>366</v>
      </c>
      <c r="D151" s="16" t="s">
        <v>37</v>
      </c>
      <c r="E151" s="16" t="s">
        <v>38</v>
      </c>
      <c r="F151" s="16" t="s">
        <v>103</v>
      </c>
      <c r="G151" s="18">
        <v>45437</v>
      </c>
      <c r="H151" s="19" t="str">
        <f>VLOOKUP(F151,表1.全国普通高校大学生竞赛排行榜!B:C,2,0)</f>
        <v>二类</v>
      </c>
      <c r="I151" s="16" t="s">
        <v>28</v>
      </c>
      <c r="J151" s="16" t="s">
        <v>39</v>
      </c>
      <c r="K151" s="16" t="s">
        <v>29</v>
      </c>
      <c r="L151" s="16" t="str">
        <f t="shared" si="16"/>
        <v>（不含特）</v>
      </c>
      <c r="M151" s="16" t="str">
        <f t="shared" si="15"/>
        <v>二类省部级二等奖（不含特）</v>
      </c>
      <c r="N151" s="19">
        <f>VLOOKUP(M151,表2.获奖金额及对应奖项!A:D,4,0)</f>
        <v>800</v>
      </c>
      <c r="O151" s="16" t="s">
        <v>30</v>
      </c>
      <c r="P151" s="21">
        <v>1</v>
      </c>
      <c r="Q151" s="19">
        <f t="shared" si="14"/>
        <v>800</v>
      </c>
      <c r="R151" s="19"/>
    </row>
    <row r="152" spans="1:18">
      <c r="A152" s="16">
        <v>147</v>
      </c>
      <c r="B152" s="16" t="s">
        <v>367</v>
      </c>
      <c r="C152" s="17" t="s">
        <v>368</v>
      </c>
      <c r="D152" s="16" t="s">
        <v>37</v>
      </c>
      <c r="E152" s="16" t="s">
        <v>38</v>
      </c>
      <c r="F152" s="16" t="s">
        <v>369</v>
      </c>
      <c r="G152" s="18">
        <v>45500</v>
      </c>
      <c r="H152" s="19" t="str">
        <f>VLOOKUP(F152,表1.全国普通高校大学生竞赛排行榜!B:C,2,0)</f>
        <v>二类</v>
      </c>
      <c r="I152" s="16" t="s">
        <v>23</v>
      </c>
      <c r="J152" s="16" t="s">
        <v>49</v>
      </c>
      <c r="K152" s="16" t="s">
        <v>29</v>
      </c>
      <c r="L152" s="16" t="str">
        <f t="shared" si="16"/>
        <v>（不含特）</v>
      </c>
      <c r="M152" s="16" t="str">
        <f t="shared" si="15"/>
        <v>二类国家级三等奖（不含特）</v>
      </c>
      <c r="N152" s="19">
        <f>VLOOKUP(M152,表2.获奖金额及对应奖项!A:D,4,0)</f>
        <v>1500</v>
      </c>
      <c r="O152" s="16" t="s">
        <v>26</v>
      </c>
      <c r="P152" s="21">
        <v>0.67</v>
      </c>
      <c r="Q152" s="19">
        <f t="shared" si="14"/>
        <v>1005</v>
      </c>
      <c r="R152" s="19"/>
    </row>
    <row r="153" spans="1:18">
      <c r="A153" s="16">
        <v>148</v>
      </c>
      <c r="B153" s="24" t="s">
        <v>370</v>
      </c>
      <c r="C153" s="17" t="s">
        <v>371</v>
      </c>
      <c r="D153" s="16" t="s">
        <v>37</v>
      </c>
      <c r="E153" s="16" t="s">
        <v>45</v>
      </c>
      <c r="F153" s="16" t="s">
        <v>372</v>
      </c>
      <c r="G153" s="18">
        <v>45414</v>
      </c>
      <c r="H153" s="19" t="e">
        <f>VLOOKUP(F153,表1.全国普通高校大学生竞赛排行榜!B:C,2,0)</f>
        <v>#N/A</v>
      </c>
      <c r="I153" s="16" t="s">
        <v>23</v>
      </c>
      <c r="J153" s="16" t="s">
        <v>34</v>
      </c>
      <c r="K153" s="16"/>
      <c r="L153" s="16" t="e">
        <f t="shared" si="16"/>
        <v>#N/A</v>
      </c>
      <c r="M153" s="16" t="e">
        <f t="shared" si="15"/>
        <v>#N/A</v>
      </c>
      <c r="N153" s="19" t="e">
        <f>VLOOKUP(M153,表2.获奖金额及对应奖项!A:D,4,0)</f>
        <v>#N/A</v>
      </c>
      <c r="O153" s="16" t="s">
        <v>30</v>
      </c>
      <c r="P153" s="21">
        <v>1</v>
      </c>
      <c r="Q153" s="19">
        <v>100</v>
      </c>
      <c r="R153" s="19"/>
    </row>
    <row r="154" spans="1:18">
      <c r="A154" s="16">
        <v>149</v>
      </c>
      <c r="B154" s="16" t="s">
        <v>373</v>
      </c>
      <c r="C154" s="17" t="s">
        <v>374</v>
      </c>
      <c r="D154" s="16" t="s">
        <v>37</v>
      </c>
      <c r="E154" s="16" t="s">
        <v>38</v>
      </c>
      <c r="F154" s="16" t="s">
        <v>22</v>
      </c>
      <c r="G154" s="20">
        <v>45261</v>
      </c>
      <c r="H154" s="19" t="str">
        <f>VLOOKUP(F154,表1.全国普通高校大学生竞赛排行榜!B:C,2,0)</f>
        <v>一类</v>
      </c>
      <c r="I154" s="16" t="s">
        <v>23</v>
      </c>
      <c r="J154" s="16" t="s">
        <v>49</v>
      </c>
      <c r="K154" s="16" t="s">
        <v>29</v>
      </c>
      <c r="L154" s="16" t="str">
        <f t="shared" si="16"/>
        <v>（不含特）</v>
      </c>
      <c r="M154" s="16" t="str">
        <f t="shared" si="15"/>
        <v>一类国家级三等奖（不含特）</v>
      </c>
      <c r="N154" s="19">
        <f>VLOOKUP(M154,表2.获奖金额及对应奖项!A:D,4,0)</f>
        <v>2000</v>
      </c>
      <c r="O154" s="16" t="s">
        <v>26</v>
      </c>
      <c r="P154" s="21">
        <v>1</v>
      </c>
      <c r="Q154" s="19">
        <f t="shared" si="14"/>
        <v>2000</v>
      </c>
      <c r="R154" s="19"/>
    </row>
    <row r="155" spans="1:18">
      <c r="A155" s="16">
        <v>150</v>
      </c>
      <c r="B155" s="16" t="s">
        <v>375</v>
      </c>
      <c r="C155" s="17" t="s">
        <v>376</v>
      </c>
      <c r="D155" s="16" t="s">
        <v>37</v>
      </c>
      <c r="E155" s="16" t="s">
        <v>38</v>
      </c>
      <c r="F155" s="16" t="s">
        <v>60</v>
      </c>
      <c r="G155" s="20">
        <v>45507</v>
      </c>
      <c r="H155" s="19" t="str">
        <f>VLOOKUP(F155,表1.全国普通高校大学生竞赛排行榜!B:C,2,0)</f>
        <v>二类</v>
      </c>
      <c r="I155" s="16" t="s">
        <v>23</v>
      </c>
      <c r="J155" s="16" t="s">
        <v>39</v>
      </c>
      <c r="K155" s="16" t="s">
        <v>25</v>
      </c>
      <c r="L155" s="16" t="str">
        <f t="shared" si="16"/>
        <v>（含特）</v>
      </c>
      <c r="M155" s="16" t="str">
        <f t="shared" si="15"/>
        <v>二类国家级二等奖（含特）</v>
      </c>
      <c r="N155" s="19">
        <f>VLOOKUP(M155,表2.获奖金额及对应奖项!A:D,4,0)</f>
        <v>1500</v>
      </c>
      <c r="O155" s="16" t="s">
        <v>26</v>
      </c>
      <c r="P155" s="21">
        <v>1</v>
      </c>
      <c r="Q155" s="19">
        <f t="shared" si="14"/>
        <v>1500</v>
      </c>
      <c r="R155" s="19"/>
    </row>
    <row r="156" spans="1:18">
      <c r="A156" s="16">
        <v>151</v>
      </c>
      <c r="B156" s="16" t="s">
        <v>377</v>
      </c>
      <c r="C156" s="17" t="s">
        <v>378</v>
      </c>
      <c r="D156" s="16" t="s">
        <v>37</v>
      </c>
      <c r="E156" s="16" t="s">
        <v>38</v>
      </c>
      <c r="F156" s="16" t="s">
        <v>74</v>
      </c>
      <c r="G156" s="18">
        <v>45515</v>
      </c>
      <c r="H156" s="19" t="str">
        <f>VLOOKUP(F156,表1.全国普通高校大学生竞赛排行榜!B:C,2,0)</f>
        <v>二类</v>
      </c>
      <c r="I156" s="16" t="s">
        <v>23</v>
      </c>
      <c r="J156" s="16" t="s">
        <v>24</v>
      </c>
      <c r="K156" s="16" t="s">
        <v>25</v>
      </c>
      <c r="L156" s="16" t="str">
        <f t="shared" ref="L156:L187" si="17">_xlfn.IFS(K156="是","（含特）",K156="否","（不含特）")</f>
        <v>（含特）</v>
      </c>
      <c r="M156" s="16" t="str">
        <f t="shared" ref="M156:M187" si="18">H156&amp;I156&amp;J156&amp;L156</f>
        <v>二类国家级一等奖（含特）</v>
      </c>
      <c r="N156" s="19">
        <f>VLOOKUP(M156,表2.获奖金额及对应奖项!A:D,4,0)</f>
        <v>2000</v>
      </c>
      <c r="O156" s="16" t="s">
        <v>26</v>
      </c>
      <c r="P156" s="21">
        <v>1</v>
      </c>
      <c r="Q156" s="19">
        <f t="shared" ref="Q156:Q187" si="19">N156*P156</f>
        <v>2000</v>
      </c>
      <c r="R156" s="19"/>
    </row>
    <row r="157" spans="1:18">
      <c r="A157" s="16">
        <v>152</v>
      </c>
      <c r="B157" s="24" t="s">
        <v>379</v>
      </c>
      <c r="C157" s="17" t="s">
        <v>380</v>
      </c>
      <c r="D157" s="16" t="s">
        <v>37</v>
      </c>
      <c r="E157" s="16" t="s">
        <v>45</v>
      </c>
      <c r="F157" s="16" t="s">
        <v>381</v>
      </c>
      <c r="G157" s="18">
        <v>45459</v>
      </c>
      <c r="H157" s="19" t="e">
        <f>VLOOKUP(F157,表1.全国普通高校大学生竞赛排行榜!B:C,2,0)</f>
        <v>#N/A</v>
      </c>
      <c r="I157" s="16" t="s">
        <v>23</v>
      </c>
      <c r="J157" s="16" t="s">
        <v>34</v>
      </c>
      <c r="K157" s="16"/>
      <c r="L157" s="16" t="e">
        <f t="shared" si="17"/>
        <v>#N/A</v>
      </c>
      <c r="M157" s="16" t="e">
        <f t="shared" si="18"/>
        <v>#N/A</v>
      </c>
      <c r="N157" s="19" t="e">
        <f>VLOOKUP(M157,表2.获奖金额及对应奖项!A:D,4,0)</f>
        <v>#N/A</v>
      </c>
      <c r="O157" s="16" t="s">
        <v>30</v>
      </c>
      <c r="P157" s="21">
        <v>1</v>
      </c>
      <c r="Q157" s="19">
        <v>100</v>
      </c>
      <c r="R157" s="19"/>
    </row>
    <row r="158" spans="1:18">
      <c r="A158" s="16">
        <v>153</v>
      </c>
      <c r="B158" s="16" t="s">
        <v>382</v>
      </c>
      <c r="C158" s="17" t="s">
        <v>383</v>
      </c>
      <c r="D158" s="16" t="s">
        <v>37</v>
      </c>
      <c r="E158" s="16" t="s">
        <v>38</v>
      </c>
      <c r="F158" s="16" t="s">
        <v>77</v>
      </c>
      <c r="G158" s="20">
        <v>45415</v>
      </c>
      <c r="H158" s="19" t="str">
        <f>VLOOKUP(F158,表1.全国普通高校大学生竞赛排行榜!B:C,2,0)</f>
        <v>二类</v>
      </c>
      <c r="I158" s="16" t="s">
        <v>23</v>
      </c>
      <c r="J158" s="16" t="s">
        <v>49</v>
      </c>
      <c r="K158" s="16" t="s">
        <v>25</v>
      </c>
      <c r="L158" s="16" t="str">
        <f t="shared" si="17"/>
        <v>（含特）</v>
      </c>
      <c r="M158" s="16" t="str">
        <f t="shared" si="18"/>
        <v>二类国家级三等奖（含特）</v>
      </c>
      <c r="N158" s="19">
        <f>VLOOKUP(M158,表2.获奖金额及对应奖项!A:D,4,0)</f>
        <v>1000</v>
      </c>
      <c r="O158" s="16" t="s">
        <v>26</v>
      </c>
      <c r="P158" s="21">
        <v>1</v>
      </c>
      <c r="Q158" s="19">
        <f t="shared" si="19"/>
        <v>1000</v>
      </c>
      <c r="R158" s="19"/>
    </row>
    <row r="159" spans="1:18">
      <c r="A159" s="16">
        <v>154</v>
      </c>
      <c r="B159" s="16" t="s">
        <v>384</v>
      </c>
      <c r="C159" s="17" t="s">
        <v>385</v>
      </c>
      <c r="D159" s="16" t="s">
        <v>37</v>
      </c>
      <c r="E159" s="16" t="s">
        <v>38</v>
      </c>
      <c r="F159" s="16" t="s">
        <v>60</v>
      </c>
      <c r="G159" s="20">
        <v>45507</v>
      </c>
      <c r="H159" s="19" t="str">
        <f>VLOOKUP(F159,表1.全国普通高校大学生竞赛排行榜!B:C,2,0)</f>
        <v>二类</v>
      </c>
      <c r="I159" s="16" t="s">
        <v>23</v>
      </c>
      <c r="J159" s="16" t="s">
        <v>49</v>
      </c>
      <c r="K159" s="16" t="s">
        <v>25</v>
      </c>
      <c r="L159" s="16" t="str">
        <f t="shared" si="17"/>
        <v>（含特）</v>
      </c>
      <c r="M159" s="16" t="str">
        <f t="shared" si="18"/>
        <v>二类国家级三等奖（含特）</v>
      </c>
      <c r="N159" s="19">
        <f>VLOOKUP(M159,表2.获奖金额及对应奖项!A:D,4,0)</f>
        <v>1000</v>
      </c>
      <c r="O159" s="16" t="s">
        <v>26</v>
      </c>
      <c r="P159" s="21">
        <v>0.2</v>
      </c>
      <c r="Q159" s="19">
        <f t="shared" si="19"/>
        <v>200</v>
      </c>
      <c r="R159" s="19"/>
    </row>
    <row r="160" spans="1:18">
      <c r="A160" s="16">
        <v>155</v>
      </c>
      <c r="B160" s="16" t="s">
        <v>386</v>
      </c>
      <c r="C160" s="17" t="s">
        <v>387</v>
      </c>
      <c r="D160" s="16" t="s">
        <v>37</v>
      </c>
      <c r="E160" s="16" t="s">
        <v>38</v>
      </c>
      <c r="F160" s="16" t="s">
        <v>60</v>
      </c>
      <c r="G160" s="20">
        <v>45508</v>
      </c>
      <c r="H160" s="19" t="str">
        <f>VLOOKUP(F160,表1.全国普通高校大学生竞赛排行榜!B:C,2,0)</f>
        <v>二类</v>
      </c>
      <c r="I160" s="16" t="s">
        <v>23</v>
      </c>
      <c r="J160" s="16" t="s">
        <v>49</v>
      </c>
      <c r="K160" s="16" t="s">
        <v>25</v>
      </c>
      <c r="L160" s="16" t="str">
        <f t="shared" si="17"/>
        <v>（含特）</v>
      </c>
      <c r="M160" s="16" t="str">
        <f t="shared" si="18"/>
        <v>二类国家级三等奖（含特）</v>
      </c>
      <c r="N160" s="19">
        <f>VLOOKUP(M160,表2.获奖金额及对应奖项!A:D,4,0)</f>
        <v>1000</v>
      </c>
      <c r="O160" s="16" t="s">
        <v>26</v>
      </c>
      <c r="P160" s="21">
        <v>0.2</v>
      </c>
      <c r="Q160" s="19">
        <f t="shared" si="19"/>
        <v>200</v>
      </c>
      <c r="R160" s="19"/>
    </row>
    <row r="161" spans="1:18">
      <c r="A161" s="16">
        <v>156</v>
      </c>
      <c r="B161" s="16" t="s">
        <v>388</v>
      </c>
      <c r="C161" s="17" t="s">
        <v>389</v>
      </c>
      <c r="D161" s="16" t="s">
        <v>37</v>
      </c>
      <c r="E161" s="16" t="s">
        <v>38</v>
      </c>
      <c r="F161" s="16" t="s">
        <v>60</v>
      </c>
      <c r="G161" s="20">
        <v>45509</v>
      </c>
      <c r="H161" s="19" t="str">
        <f>VLOOKUP(F161,表1.全国普通高校大学生竞赛排行榜!B:C,2,0)</f>
        <v>二类</v>
      </c>
      <c r="I161" s="16" t="s">
        <v>23</v>
      </c>
      <c r="J161" s="16" t="s">
        <v>49</v>
      </c>
      <c r="K161" s="16" t="s">
        <v>25</v>
      </c>
      <c r="L161" s="16" t="str">
        <f t="shared" si="17"/>
        <v>（含特）</v>
      </c>
      <c r="M161" s="16" t="str">
        <f t="shared" si="18"/>
        <v>二类国家级三等奖（含特）</v>
      </c>
      <c r="N161" s="19">
        <f>VLOOKUP(M161,表2.获奖金额及对应奖项!A:D,4,0)</f>
        <v>1000</v>
      </c>
      <c r="O161" s="16" t="s">
        <v>26</v>
      </c>
      <c r="P161" s="21">
        <v>0.4</v>
      </c>
      <c r="Q161" s="19">
        <f t="shared" si="19"/>
        <v>400</v>
      </c>
      <c r="R161" s="19"/>
    </row>
    <row r="162" spans="1:18">
      <c r="A162" s="16">
        <v>157</v>
      </c>
      <c r="B162" s="16" t="s">
        <v>390</v>
      </c>
      <c r="C162" s="17" t="s">
        <v>391</v>
      </c>
      <c r="D162" s="16" t="s">
        <v>37</v>
      </c>
      <c r="E162" s="16" t="s">
        <v>38</v>
      </c>
      <c r="F162" s="16" t="s">
        <v>174</v>
      </c>
      <c r="G162" s="20">
        <v>45507</v>
      </c>
      <c r="H162" s="19" t="str">
        <f>VLOOKUP(F162,表1.全国普通高校大学生竞赛排行榜!B:C,2,0)</f>
        <v>二类</v>
      </c>
      <c r="I162" s="16" t="s">
        <v>23</v>
      </c>
      <c r="J162" s="16" t="s">
        <v>49</v>
      </c>
      <c r="K162" s="16" t="s">
        <v>25</v>
      </c>
      <c r="L162" s="16" t="str">
        <f t="shared" si="17"/>
        <v>（含特）</v>
      </c>
      <c r="M162" s="16" t="str">
        <f t="shared" si="18"/>
        <v>二类国家级三等奖（含特）</v>
      </c>
      <c r="N162" s="19">
        <f>VLOOKUP(M162,表2.获奖金额及对应奖项!A:D,4,0)</f>
        <v>1000</v>
      </c>
      <c r="O162" s="16" t="s">
        <v>26</v>
      </c>
      <c r="P162" s="21">
        <v>0.25</v>
      </c>
      <c r="Q162" s="19">
        <f t="shared" si="19"/>
        <v>250</v>
      </c>
      <c r="R162" s="19"/>
    </row>
    <row r="163" spans="1:18">
      <c r="A163" s="16">
        <v>158</v>
      </c>
      <c r="B163" s="16" t="s">
        <v>392</v>
      </c>
      <c r="C163" s="17" t="s">
        <v>393</v>
      </c>
      <c r="D163" s="16" t="s">
        <v>37</v>
      </c>
      <c r="E163" s="16" t="s">
        <v>38</v>
      </c>
      <c r="F163" s="16" t="s">
        <v>77</v>
      </c>
      <c r="G163" s="20">
        <v>45415</v>
      </c>
      <c r="H163" s="19" t="str">
        <f>VLOOKUP(F163,表1.全国普通高校大学生竞赛排行榜!B:C,2,0)</f>
        <v>二类</v>
      </c>
      <c r="I163" s="16" t="s">
        <v>23</v>
      </c>
      <c r="J163" s="16" t="s">
        <v>39</v>
      </c>
      <c r="K163" s="16" t="s">
        <v>25</v>
      </c>
      <c r="L163" s="16" t="str">
        <f t="shared" si="17"/>
        <v>（含特）</v>
      </c>
      <c r="M163" s="16" t="str">
        <f t="shared" si="18"/>
        <v>二类国家级二等奖（含特）</v>
      </c>
      <c r="N163" s="19">
        <f>VLOOKUP(M163,表2.获奖金额及对应奖项!A:D,4,0)</f>
        <v>1500</v>
      </c>
      <c r="O163" s="16" t="s">
        <v>26</v>
      </c>
      <c r="P163" s="21">
        <v>1</v>
      </c>
      <c r="Q163" s="19">
        <f t="shared" si="19"/>
        <v>1500</v>
      </c>
      <c r="R163" s="19"/>
    </row>
    <row r="164" spans="1:18">
      <c r="A164" s="16">
        <v>159</v>
      </c>
      <c r="B164" s="16" t="s">
        <v>394</v>
      </c>
      <c r="C164" s="17" t="s">
        <v>395</v>
      </c>
      <c r="D164" s="16" t="s">
        <v>37</v>
      </c>
      <c r="E164" s="16" t="s">
        <v>38</v>
      </c>
      <c r="F164" s="16" t="s">
        <v>60</v>
      </c>
      <c r="G164" s="20">
        <v>45507</v>
      </c>
      <c r="H164" s="19" t="str">
        <f>VLOOKUP(F164,表1.全国普通高校大学生竞赛排行榜!B:C,2,0)</f>
        <v>二类</v>
      </c>
      <c r="I164" s="16" t="s">
        <v>23</v>
      </c>
      <c r="J164" s="16" t="s">
        <v>49</v>
      </c>
      <c r="K164" s="16" t="s">
        <v>25</v>
      </c>
      <c r="L164" s="16" t="str">
        <f t="shared" si="17"/>
        <v>（含特）</v>
      </c>
      <c r="M164" s="16" t="str">
        <f t="shared" si="18"/>
        <v>二类国家级三等奖（含特）</v>
      </c>
      <c r="N164" s="19">
        <f>VLOOKUP(M164,表2.获奖金额及对应奖项!A:D,4,0)</f>
        <v>1000</v>
      </c>
      <c r="O164" s="16" t="s">
        <v>26</v>
      </c>
      <c r="P164" s="21">
        <v>1</v>
      </c>
      <c r="Q164" s="19">
        <f t="shared" si="19"/>
        <v>1000</v>
      </c>
      <c r="R164" s="19"/>
    </row>
    <row r="165" spans="1:18">
      <c r="A165" s="16">
        <v>160</v>
      </c>
      <c r="B165" s="16" t="s">
        <v>396</v>
      </c>
      <c r="C165" s="17" t="s">
        <v>397</v>
      </c>
      <c r="D165" s="16" t="s">
        <v>37</v>
      </c>
      <c r="E165" s="16" t="s">
        <v>38</v>
      </c>
      <c r="F165" s="16" t="s">
        <v>27</v>
      </c>
      <c r="G165" s="18">
        <v>45412</v>
      </c>
      <c r="H165" s="19" t="str">
        <f>VLOOKUP(F165,表1.全国普通高校大学生竞赛排行榜!B:C,2,0)</f>
        <v>二类</v>
      </c>
      <c r="I165" s="16" t="s">
        <v>23</v>
      </c>
      <c r="J165" s="16" t="s">
        <v>39</v>
      </c>
      <c r="K165" s="16" t="s">
        <v>29</v>
      </c>
      <c r="L165" s="16" t="str">
        <f t="shared" si="17"/>
        <v>（不含特）</v>
      </c>
      <c r="M165" s="16" t="str">
        <f t="shared" si="18"/>
        <v>二类国家级二等奖（不含特）</v>
      </c>
      <c r="N165" s="19">
        <f>VLOOKUP(M165,表2.获奖金额及对应奖项!A:D,4,0)</f>
        <v>2000</v>
      </c>
      <c r="O165" s="16" t="s">
        <v>26</v>
      </c>
      <c r="P165" s="21">
        <v>0.5</v>
      </c>
      <c r="Q165" s="19">
        <f t="shared" si="19"/>
        <v>1000</v>
      </c>
      <c r="R165" s="19"/>
    </row>
    <row r="166" spans="1:18">
      <c r="A166" s="16">
        <v>161</v>
      </c>
      <c r="B166" s="16" t="s">
        <v>398</v>
      </c>
      <c r="C166" s="17" t="s">
        <v>399</v>
      </c>
      <c r="D166" s="16" t="s">
        <v>37</v>
      </c>
      <c r="E166" s="16" t="s">
        <v>38</v>
      </c>
      <c r="F166" s="16" t="s">
        <v>69</v>
      </c>
      <c r="G166" s="20">
        <v>45507</v>
      </c>
      <c r="H166" s="19" t="str">
        <f>VLOOKUP(F166,表1.全国普通高校大学生竞赛排行榜!B:C,2,0)</f>
        <v>二类</v>
      </c>
      <c r="I166" s="16" t="s">
        <v>28</v>
      </c>
      <c r="J166" s="16" t="s">
        <v>24</v>
      </c>
      <c r="K166" s="16" t="s">
        <v>29</v>
      </c>
      <c r="L166" s="16" t="str">
        <f t="shared" si="17"/>
        <v>（不含特）</v>
      </c>
      <c r="M166" s="16" t="str">
        <f t="shared" si="18"/>
        <v>二类省部级一等奖（不含特）</v>
      </c>
      <c r="N166" s="19">
        <f>VLOOKUP(M166,表2.获奖金额及对应奖项!A:D,4,0)</f>
        <v>1000</v>
      </c>
      <c r="O166" s="16" t="s">
        <v>26</v>
      </c>
      <c r="P166" s="21">
        <v>0.5</v>
      </c>
      <c r="Q166" s="19">
        <f t="shared" si="19"/>
        <v>500</v>
      </c>
      <c r="R166" s="19"/>
    </row>
    <row r="167" spans="1:18">
      <c r="A167" s="16">
        <v>162</v>
      </c>
      <c r="B167" s="16" t="s">
        <v>400</v>
      </c>
      <c r="C167" s="17" t="s">
        <v>401</v>
      </c>
      <c r="D167" s="16" t="s">
        <v>37</v>
      </c>
      <c r="E167" s="16" t="s">
        <v>38</v>
      </c>
      <c r="F167" s="16" t="s">
        <v>295</v>
      </c>
      <c r="G167" s="18">
        <v>45551</v>
      </c>
      <c r="H167" s="19" t="str">
        <f>VLOOKUP(F167,表1.全国普通高校大学生竞赛排行榜!B:C,2,0)</f>
        <v>二类</v>
      </c>
      <c r="I167" s="16" t="s">
        <v>28</v>
      </c>
      <c r="J167" s="16" t="s">
        <v>24</v>
      </c>
      <c r="K167" s="16" t="s">
        <v>29</v>
      </c>
      <c r="L167" s="16" t="str">
        <f t="shared" si="17"/>
        <v>（不含特）</v>
      </c>
      <c r="M167" s="16" t="str">
        <f t="shared" si="18"/>
        <v>二类省部级一等奖（不含特）</v>
      </c>
      <c r="N167" s="19">
        <f>VLOOKUP(M167,表2.获奖金额及对应奖项!A:D,4,0)</f>
        <v>1000</v>
      </c>
      <c r="O167" s="16" t="s">
        <v>26</v>
      </c>
      <c r="P167" s="21">
        <v>0.5</v>
      </c>
      <c r="Q167" s="19">
        <f t="shared" si="19"/>
        <v>500</v>
      </c>
      <c r="R167" s="19"/>
    </row>
    <row r="168" spans="1:18">
      <c r="A168" s="16">
        <v>163</v>
      </c>
      <c r="B168" s="16" t="s">
        <v>402</v>
      </c>
      <c r="C168" s="17" t="s">
        <v>403</v>
      </c>
      <c r="D168" s="16" t="s">
        <v>37</v>
      </c>
      <c r="E168" s="16" t="s">
        <v>38</v>
      </c>
      <c r="F168" s="16" t="s">
        <v>64</v>
      </c>
      <c r="G168" s="20">
        <v>45261</v>
      </c>
      <c r="H168" s="19" t="str">
        <f>VLOOKUP(F168,表1.全国普通高校大学生竞赛排行榜!B:C,2,0)</f>
        <v>二类</v>
      </c>
      <c r="I168" s="16" t="s">
        <v>28</v>
      </c>
      <c r="J168" s="16" t="s">
        <v>24</v>
      </c>
      <c r="K168" s="16" t="s">
        <v>29</v>
      </c>
      <c r="L168" s="16" t="str">
        <f t="shared" si="17"/>
        <v>（不含特）</v>
      </c>
      <c r="M168" s="16" t="str">
        <f t="shared" si="18"/>
        <v>二类省部级一等奖（不含特）</v>
      </c>
      <c r="N168" s="19">
        <f>VLOOKUP(M168,表2.获奖金额及对应奖项!A:D,4,0)</f>
        <v>1000</v>
      </c>
      <c r="O168" s="16" t="s">
        <v>30</v>
      </c>
      <c r="P168" s="21">
        <v>1</v>
      </c>
      <c r="Q168" s="19">
        <f t="shared" si="19"/>
        <v>1000</v>
      </c>
      <c r="R168" s="19"/>
    </row>
    <row r="169" spans="1:18">
      <c r="A169" s="16">
        <v>164</v>
      </c>
      <c r="B169" s="16" t="s">
        <v>404</v>
      </c>
      <c r="C169" s="17" t="s">
        <v>405</v>
      </c>
      <c r="D169" s="16" t="s">
        <v>37</v>
      </c>
      <c r="E169" s="16" t="s">
        <v>38</v>
      </c>
      <c r="F169" s="16" t="s">
        <v>99</v>
      </c>
      <c r="G169" s="20">
        <v>45476</v>
      </c>
      <c r="H169" s="19" t="str">
        <f>VLOOKUP(F169,表1.全国普通高校大学生竞赛排行榜!B:C,2,0)</f>
        <v>二类</v>
      </c>
      <c r="I169" s="16" t="s">
        <v>28</v>
      </c>
      <c r="J169" s="16" t="s">
        <v>39</v>
      </c>
      <c r="K169" s="16" t="s">
        <v>29</v>
      </c>
      <c r="L169" s="16" t="str">
        <f t="shared" si="17"/>
        <v>（不含特）</v>
      </c>
      <c r="M169" s="16" t="str">
        <f t="shared" si="18"/>
        <v>二类省部级二等奖（不含特）</v>
      </c>
      <c r="N169" s="19">
        <f>VLOOKUP(M169,表2.获奖金额及对应奖项!A:D,4,0)</f>
        <v>800</v>
      </c>
      <c r="O169" s="16" t="s">
        <v>26</v>
      </c>
      <c r="P169" s="21">
        <v>1</v>
      </c>
      <c r="Q169" s="19">
        <f t="shared" si="19"/>
        <v>800</v>
      </c>
      <c r="R169" s="19"/>
    </row>
    <row r="170" spans="1:18">
      <c r="A170" s="16">
        <v>165</v>
      </c>
      <c r="B170" s="16" t="s">
        <v>406</v>
      </c>
      <c r="C170" s="17" t="s">
        <v>407</v>
      </c>
      <c r="D170" s="16" t="s">
        <v>37</v>
      </c>
      <c r="E170" s="16" t="s">
        <v>38</v>
      </c>
      <c r="F170" s="16" t="s">
        <v>163</v>
      </c>
      <c r="G170" s="20">
        <v>45200</v>
      </c>
      <c r="H170" s="19" t="str">
        <f>VLOOKUP(F170,表1.全国普通高校大学生竞赛排行榜!B:C,2,0)</f>
        <v>二类</v>
      </c>
      <c r="I170" s="16" t="s">
        <v>28</v>
      </c>
      <c r="J170" s="16" t="s">
        <v>39</v>
      </c>
      <c r="K170" s="16" t="s">
        <v>29</v>
      </c>
      <c r="L170" s="16" t="str">
        <f t="shared" si="17"/>
        <v>（不含特）</v>
      </c>
      <c r="M170" s="16" t="str">
        <f t="shared" si="18"/>
        <v>二类省部级二等奖（不含特）</v>
      </c>
      <c r="N170" s="19">
        <f>VLOOKUP(M170,表2.获奖金额及对应奖项!A:D,4,0)</f>
        <v>800</v>
      </c>
      <c r="O170" s="16" t="s">
        <v>26</v>
      </c>
      <c r="P170" s="21">
        <v>0.25</v>
      </c>
      <c r="Q170" s="19">
        <f t="shared" si="19"/>
        <v>200</v>
      </c>
      <c r="R170" s="19"/>
    </row>
    <row r="171" spans="1:18">
      <c r="A171" s="16">
        <v>166</v>
      </c>
      <c r="B171" s="16" t="s">
        <v>408</v>
      </c>
      <c r="C171" s="17" t="s">
        <v>409</v>
      </c>
      <c r="D171" s="16" t="s">
        <v>37</v>
      </c>
      <c r="E171" s="16" t="s">
        <v>38</v>
      </c>
      <c r="F171" s="16" t="s">
        <v>288</v>
      </c>
      <c r="G171" s="20">
        <v>45476</v>
      </c>
      <c r="H171" s="19" t="str">
        <f>VLOOKUP(F171,表1.全国普通高校大学生竞赛排行榜!B:C,2,0)</f>
        <v>二类</v>
      </c>
      <c r="I171" s="16" t="s">
        <v>23</v>
      </c>
      <c r="J171" s="16" t="s">
        <v>49</v>
      </c>
      <c r="K171" s="16" t="s">
        <v>29</v>
      </c>
      <c r="L171" s="16" t="str">
        <f t="shared" si="17"/>
        <v>（不含特）</v>
      </c>
      <c r="M171" s="16" t="str">
        <f t="shared" si="18"/>
        <v>二类国家级三等奖（不含特）</v>
      </c>
      <c r="N171" s="19">
        <f>VLOOKUP(M171,表2.获奖金额及对应奖项!A:D,4,0)</f>
        <v>1500</v>
      </c>
      <c r="O171" s="16" t="s">
        <v>26</v>
      </c>
      <c r="P171" s="22">
        <v>0.125</v>
      </c>
      <c r="Q171" s="19">
        <f t="shared" si="19"/>
        <v>187.5</v>
      </c>
      <c r="R171" s="19"/>
    </row>
    <row r="172" spans="1:18">
      <c r="A172" s="16">
        <v>167</v>
      </c>
      <c r="B172" s="16" t="s">
        <v>410</v>
      </c>
      <c r="C172" s="17" t="s">
        <v>411</v>
      </c>
      <c r="D172" s="16" t="s">
        <v>37</v>
      </c>
      <c r="E172" s="16" t="s">
        <v>38</v>
      </c>
      <c r="F172" s="16" t="s">
        <v>64</v>
      </c>
      <c r="G172" s="20">
        <v>45261</v>
      </c>
      <c r="H172" s="19" t="str">
        <f>VLOOKUP(F172,表1.全国普通高校大学生竞赛排行榜!B:C,2,0)</f>
        <v>二类</v>
      </c>
      <c r="I172" s="16" t="s">
        <v>28</v>
      </c>
      <c r="J172" s="16" t="s">
        <v>39</v>
      </c>
      <c r="K172" s="16" t="s">
        <v>29</v>
      </c>
      <c r="L172" s="16" t="str">
        <f t="shared" si="17"/>
        <v>（不含特）</v>
      </c>
      <c r="M172" s="16" t="str">
        <f t="shared" si="18"/>
        <v>二类省部级二等奖（不含特）</v>
      </c>
      <c r="N172" s="19">
        <f>VLOOKUP(M172,表2.获奖金额及对应奖项!A:D,4,0)</f>
        <v>800</v>
      </c>
      <c r="O172" s="16" t="s">
        <v>30</v>
      </c>
      <c r="P172" s="21">
        <v>1</v>
      </c>
      <c r="Q172" s="19">
        <f t="shared" si="19"/>
        <v>800</v>
      </c>
      <c r="R172" s="19"/>
    </row>
    <row r="173" spans="1:18">
      <c r="A173" s="16">
        <v>168</v>
      </c>
      <c r="B173" s="16" t="s">
        <v>412</v>
      </c>
      <c r="C173" s="17" t="s">
        <v>413</v>
      </c>
      <c r="D173" s="16" t="s">
        <v>37</v>
      </c>
      <c r="E173" s="16" t="s">
        <v>38</v>
      </c>
      <c r="F173" s="16" t="s">
        <v>77</v>
      </c>
      <c r="G173" s="20">
        <v>45415</v>
      </c>
      <c r="H173" s="19" t="str">
        <f>VLOOKUP(F173,表1.全国普通高校大学生竞赛排行榜!B:C,2,0)</f>
        <v>二类</v>
      </c>
      <c r="I173" s="16" t="s">
        <v>23</v>
      </c>
      <c r="J173" s="16" t="s">
        <v>24</v>
      </c>
      <c r="K173" s="16" t="s">
        <v>25</v>
      </c>
      <c r="L173" s="16" t="str">
        <f t="shared" si="17"/>
        <v>（含特）</v>
      </c>
      <c r="M173" s="16" t="str">
        <f t="shared" si="18"/>
        <v>二类国家级一等奖（含特）</v>
      </c>
      <c r="N173" s="19">
        <f>VLOOKUP(M173,表2.获奖金额及对应奖项!A:D,4,0)</f>
        <v>2000</v>
      </c>
      <c r="O173" s="16" t="s">
        <v>30</v>
      </c>
      <c r="P173" s="21">
        <v>1</v>
      </c>
      <c r="Q173" s="19">
        <f t="shared" si="19"/>
        <v>2000</v>
      </c>
      <c r="R173" s="19"/>
    </row>
    <row r="174" spans="1:18">
      <c r="A174" s="16">
        <v>169</v>
      </c>
      <c r="B174" s="16" t="s">
        <v>414</v>
      </c>
      <c r="C174" s="17" t="s">
        <v>415</v>
      </c>
      <c r="D174" s="16" t="s">
        <v>37</v>
      </c>
      <c r="E174" s="16" t="s">
        <v>38</v>
      </c>
      <c r="F174" s="16" t="s">
        <v>64</v>
      </c>
      <c r="G174" s="20">
        <v>45261</v>
      </c>
      <c r="H174" s="19" t="str">
        <f>VLOOKUP(F174,表1.全国普通高校大学生竞赛排行榜!B:C,2,0)</f>
        <v>二类</v>
      </c>
      <c r="I174" s="16" t="s">
        <v>28</v>
      </c>
      <c r="J174" s="16" t="s">
        <v>24</v>
      </c>
      <c r="K174" s="16" t="s">
        <v>29</v>
      </c>
      <c r="L174" s="16" t="str">
        <f t="shared" si="17"/>
        <v>（不含特）</v>
      </c>
      <c r="M174" s="16" t="str">
        <f t="shared" si="18"/>
        <v>二类省部级一等奖（不含特）</v>
      </c>
      <c r="N174" s="19">
        <f>VLOOKUP(M174,表2.获奖金额及对应奖项!A:D,4,0)</f>
        <v>1000</v>
      </c>
      <c r="O174" s="16" t="s">
        <v>30</v>
      </c>
      <c r="P174" s="21">
        <v>1</v>
      </c>
      <c r="Q174" s="19">
        <f t="shared" si="19"/>
        <v>1000</v>
      </c>
      <c r="R174" s="19"/>
    </row>
    <row r="175" spans="1:18">
      <c r="A175" s="16">
        <v>170</v>
      </c>
      <c r="B175" s="16" t="s">
        <v>416</v>
      </c>
      <c r="C175" s="17" t="s">
        <v>417</v>
      </c>
      <c r="D175" s="16" t="s">
        <v>37</v>
      </c>
      <c r="E175" s="16" t="s">
        <v>38</v>
      </c>
      <c r="F175" s="16" t="s">
        <v>69</v>
      </c>
      <c r="G175" s="20">
        <v>45507</v>
      </c>
      <c r="H175" s="19" t="str">
        <f>VLOOKUP(F175,表1.全国普通高校大学生竞赛排行榜!B:C,2,0)</f>
        <v>二类</v>
      </c>
      <c r="I175" s="16" t="s">
        <v>28</v>
      </c>
      <c r="J175" s="16" t="s">
        <v>24</v>
      </c>
      <c r="K175" s="16" t="s">
        <v>29</v>
      </c>
      <c r="L175" s="16" t="str">
        <f t="shared" si="17"/>
        <v>（不含特）</v>
      </c>
      <c r="M175" s="16" t="str">
        <f t="shared" si="18"/>
        <v>二类省部级一等奖（不含特）</v>
      </c>
      <c r="N175" s="19">
        <f>VLOOKUP(M175,表2.获奖金额及对应奖项!A:D,4,0)</f>
        <v>1000</v>
      </c>
      <c r="O175" s="16" t="s">
        <v>26</v>
      </c>
      <c r="P175" s="21">
        <v>0.5</v>
      </c>
      <c r="Q175" s="19">
        <f t="shared" si="19"/>
        <v>500</v>
      </c>
      <c r="R175" s="19"/>
    </row>
    <row r="176" spans="1:18">
      <c r="A176" s="16">
        <v>171</v>
      </c>
      <c r="B176" s="16" t="s">
        <v>418</v>
      </c>
      <c r="C176" s="17" t="s">
        <v>419</v>
      </c>
      <c r="D176" s="16" t="s">
        <v>37</v>
      </c>
      <c r="E176" s="16" t="s">
        <v>38</v>
      </c>
      <c r="F176" s="16" t="s">
        <v>232</v>
      </c>
      <c r="G176" s="20">
        <v>45474</v>
      </c>
      <c r="H176" s="19" t="str">
        <f>VLOOKUP(F176,表1.全国普通高校大学生竞赛排行榜!B:C,2,0)</f>
        <v>二类</v>
      </c>
      <c r="I176" s="16" t="s">
        <v>23</v>
      </c>
      <c r="J176" s="16" t="s">
        <v>24</v>
      </c>
      <c r="K176" s="16" t="s">
        <v>29</v>
      </c>
      <c r="L176" s="16" t="str">
        <f t="shared" si="17"/>
        <v>（不含特）</v>
      </c>
      <c r="M176" s="16" t="str">
        <f t="shared" si="18"/>
        <v>二类国家级一等奖（不含特）</v>
      </c>
      <c r="N176" s="19">
        <f>VLOOKUP(M176,表2.获奖金额及对应奖项!A:D,4,0)</f>
        <v>3000</v>
      </c>
      <c r="O176" s="16" t="s">
        <v>30</v>
      </c>
      <c r="P176" s="21">
        <v>1</v>
      </c>
      <c r="Q176" s="19">
        <f t="shared" si="19"/>
        <v>3000</v>
      </c>
      <c r="R176" s="19"/>
    </row>
    <row r="177" spans="1:18">
      <c r="A177" s="16">
        <v>172</v>
      </c>
      <c r="B177" s="16" t="s">
        <v>420</v>
      </c>
      <c r="C177" s="17" t="s">
        <v>421</v>
      </c>
      <c r="D177" s="16" t="s">
        <v>37</v>
      </c>
      <c r="E177" s="16" t="s">
        <v>38</v>
      </c>
      <c r="F177" s="16" t="s">
        <v>57</v>
      </c>
      <c r="G177" s="20">
        <v>45474</v>
      </c>
      <c r="H177" s="19" t="str">
        <f>VLOOKUP(F177,表1.全国普通高校大学生竞赛排行榜!B:C,2,0)</f>
        <v>二类</v>
      </c>
      <c r="I177" s="16" t="s">
        <v>28</v>
      </c>
      <c r="J177" s="16" t="s">
        <v>24</v>
      </c>
      <c r="K177" s="16" t="s">
        <v>29</v>
      </c>
      <c r="L177" s="16" t="str">
        <f t="shared" si="17"/>
        <v>（不含特）</v>
      </c>
      <c r="M177" s="16" t="str">
        <f t="shared" si="18"/>
        <v>二类省部级一等奖（不含特）</v>
      </c>
      <c r="N177" s="19">
        <f>VLOOKUP(M177,表2.获奖金额及对应奖项!A:D,4,0)</f>
        <v>1000</v>
      </c>
      <c r="O177" s="16" t="s">
        <v>26</v>
      </c>
      <c r="P177" s="21">
        <v>0.33</v>
      </c>
      <c r="Q177" s="19">
        <f t="shared" si="19"/>
        <v>330</v>
      </c>
      <c r="R177" s="19"/>
    </row>
    <row r="178" spans="1:18">
      <c r="A178" s="16">
        <v>173</v>
      </c>
      <c r="B178" s="16" t="s">
        <v>422</v>
      </c>
      <c r="C178" s="17" t="s">
        <v>423</v>
      </c>
      <c r="D178" s="16" t="s">
        <v>37</v>
      </c>
      <c r="E178" s="16" t="s">
        <v>38</v>
      </c>
      <c r="F178" s="16" t="s">
        <v>64</v>
      </c>
      <c r="G178" s="20">
        <v>45261</v>
      </c>
      <c r="H178" s="19" t="str">
        <f>VLOOKUP(F178,表1.全国普通高校大学生竞赛排行榜!B:C,2,0)</f>
        <v>二类</v>
      </c>
      <c r="I178" s="16" t="s">
        <v>28</v>
      </c>
      <c r="J178" s="16" t="s">
        <v>39</v>
      </c>
      <c r="K178" s="16" t="s">
        <v>29</v>
      </c>
      <c r="L178" s="16" t="str">
        <f t="shared" si="17"/>
        <v>（不含特）</v>
      </c>
      <c r="M178" s="16" t="str">
        <f t="shared" si="18"/>
        <v>二类省部级二等奖（不含特）</v>
      </c>
      <c r="N178" s="19">
        <f>VLOOKUP(M178,表2.获奖金额及对应奖项!A:D,4,0)</f>
        <v>800</v>
      </c>
      <c r="O178" s="16" t="s">
        <v>30</v>
      </c>
      <c r="P178" s="21">
        <v>1</v>
      </c>
      <c r="Q178" s="19">
        <f t="shared" si="19"/>
        <v>800</v>
      </c>
      <c r="R178" s="19"/>
    </row>
    <row r="179" spans="1:18">
      <c r="A179" s="16">
        <v>174</v>
      </c>
      <c r="B179" s="16" t="s">
        <v>424</v>
      </c>
      <c r="C179" s="17" t="s">
        <v>425</v>
      </c>
      <c r="D179" s="16" t="s">
        <v>37</v>
      </c>
      <c r="E179" s="16" t="s">
        <v>38</v>
      </c>
      <c r="F179" s="16" t="s">
        <v>64</v>
      </c>
      <c r="G179" s="20">
        <v>45261</v>
      </c>
      <c r="H179" s="19" t="str">
        <f>VLOOKUP(F179,表1.全国普通高校大学生竞赛排行榜!B:C,2,0)</f>
        <v>二类</v>
      </c>
      <c r="I179" s="16" t="s">
        <v>28</v>
      </c>
      <c r="J179" s="16" t="s">
        <v>49</v>
      </c>
      <c r="K179" s="16" t="s">
        <v>29</v>
      </c>
      <c r="L179" s="16" t="str">
        <f t="shared" si="17"/>
        <v>（不含特）</v>
      </c>
      <c r="M179" s="16" t="str">
        <f t="shared" si="18"/>
        <v>二类省部级三等奖（不含特）</v>
      </c>
      <c r="N179" s="19" t="e">
        <f>VLOOKUP(M179,表2.获奖金额及对应奖项!A:D,4,0)</f>
        <v>#N/A</v>
      </c>
      <c r="O179" s="16" t="s">
        <v>30</v>
      </c>
      <c r="P179" s="21">
        <v>1</v>
      </c>
      <c r="Q179" s="19" t="e">
        <f t="shared" si="19"/>
        <v>#N/A</v>
      </c>
      <c r="R179" s="19" t="s">
        <v>138</v>
      </c>
    </row>
    <row r="180" spans="1:18">
      <c r="A180" s="16">
        <v>175</v>
      </c>
      <c r="B180" s="16" t="s">
        <v>426</v>
      </c>
      <c r="C180" s="17" t="s">
        <v>427</v>
      </c>
      <c r="D180" s="16" t="s">
        <v>37</v>
      </c>
      <c r="E180" s="16" t="s">
        <v>38</v>
      </c>
      <c r="F180" s="16" t="s">
        <v>57</v>
      </c>
      <c r="G180" s="20">
        <v>45474</v>
      </c>
      <c r="H180" s="19" t="str">
        <f>VLOOKUP(F180,表1.全国普通高校大学生竞赛排行榜!B:C,2,0)</f>
        <v>二类</v>
      </c>
      <c r="I180" s="16" t="s">
        <v>28</v>
      </c>
      <c r="J180" s="16" t="s">
        <v>24</v>
      </c>
      <c r="K180" s="16" t="s">
        <v>29</v>
      </c>
      <c r="L180" s="16" t="str">
        <f t="shared" si="17"/>
        <v>（不含特）</v>
      </c>
      <c r="M180" s="16" t="str">
        <f t="shared" si="18"/>
        <v>二类省部级一等奖（不含特）</v>
      </c>
      <c r="N180" s="19">
        <f>VLOOKUP(M180,表2.获奖金额及对应奖项!A:D,4,0)</f>
        <v>1000</v>
      </c>
      <c r="O180" s="16" t="s">
        <v>26</v>
      </c>
      <c r="P180" s="21">
        <v>0.33</v>
      </c>
      <c r="Q180" s="19">
        <f t="shared" si="19"/>
        <v>330</v>
      </c>
      <c r="R180" s="19"/>
    </row>
    <row r="181" spans="1:18">
      <c r="A181" s="16">
        <v>176</v>
      </c>
      <c r="B181" s="16" t="s">
        <v>428</v>
      </c>
      <c r="C181" s="17" t="s">
        <v>429</v>
      </c>
      <c r="D181" s="16" t="s">
        <v>37</v>
      </c>
      <c r="E181" s="16" t="s">
        <v>38</v>
      </c>
      <c r="F181" s="16" t="s">
        <v>64</v>
      </c>
      <c r="G181" s="20">
        <v>45261</v>
      </c>
      <c r="H181" s="19" t="str">
        <f>VLOOKUP(F181,表1.全国普通高校大学生竞赛排行榜!B:C,2,0)</f>
        <v>二类</v>
      </c>
      <c r="I181" s="16" t="s">
        <v>28</v>
      </c>
      <c r="J181" s="16" t="s">
        <v>39</v>
      </c>
      <c r="K181" s="16" t="s">
        <v>29</v>
      </c>
      <c r="L181" s="16" t="str">
        <f t="shared" si="17"/>
        <v>（不含特）</v>
      </c>
      <c r="M181" s="16" t="str">
        <f t="shared" si="18"/>
        <v>二类省部级二等奖（不含特）</v>
      </c>
      <c r="N181" s="19">
        <f>VLOOKUP(M181,表2.获奖金额及对应奖项!A:D,4,0)</f>
        <v>800</v>
      </c>
      <c r="O181" s="16" t="s">
        <v>30</v>
      </c>
      <c r="P181" s="21">
        <v>1</v>
      </c>
      <c r="Q181" s="19">
        <f t="shared" si="19"/>
        <v>800</v>
      </c>
      <c r="R181" s="19"/>
    </row>
    <row r="182" spans="1:18">
      <c r="A182" s="16">
        <v>177</v>
      </c>
      <c r="B182" s="16" t="s">
        <v>430</v>
      </c>
      <c r="C182" s="17" t="s">
        <v>431</v>
      </c>
      <c r="D182" s="16" t="s">
        <v>37</v>
      </c>
      <c r="E182" s="16" t="s">
        <v>38</v>
      </c>
      <c r="F182" s="16" t="s">
        <v>57</v>
      </c>
      <c r="G182" s="20">
        <v>45474</v>
      </c>
      <c r="H182" s="19" t="str">
        <f>VLOOKUP(F182,表1.全国普通高校大学生竞赛排行榜!B:C,2,0)</f>
        <v>二类</v>
      </c>
      <c r="I182" s="16" t="s">
        <v>28</v>
      </c>
      <c r="J182" s="16" t="s">
        <v>24</v>
      </c>
      <c r="K182" s="16" t="s">
        <v>29</v>
      </c>
      <c r="L182" s="16" t="str">
        <f t="shared" si="17"/>
        <v>（不含特）</v>
      </c>
      <c r="M182" s="16" t="str">
        <f t="shared" si="18"/>
        <v>二类省部级一等奖（不含特）</v>
      </c>
      <c r="N182" s="19">
        <f>VLOOKUP(M182,表2.获奖金额及对应奖项!A:D,4,0)</f>
        <v>1000</v>
      </c>
      <c r="O182" s="16" t="s">
        <v>26</v>
      </c>
      <c r="P182" s="21">
        <v>0.34</v>
      </c>
      <c r="Q182" s="19">
        <f t="shared" si="19"/>
        <v>340</v>
      </c>
      <c r="R182" s="19"/>
    </row>
    <row r="183" spans="1:18">
      <c r="A183" s="16">
        <v>178</v>
      </c>
      <c r="B183" s="16" t="s">
        <v>432</v>
      </c>
      <c r="C183" s="17" t="s">
        <v>433</v>
      </c>
      <c r="D183" s="16" t="s">
        <v>37</v>
      </c>
      <c r="E183" s="16" t="s">
        <v>434</v>
      </c>
      <c r="F183" s="16" t="s">
        <v>435</v>
      </c>
      <c r="G183" s="18">
        <v>45469</v>
      </c>
      <c r="H183" s="19" t="e">
        <f>VLOOKUP(F183,表1.全国普通高校大学生竞赛排行榜!B:C,2,0)</f>
        <v>#N/A</v>
      </c>
      <c r="I183" s="16" t="s">
        <v>23</v>
      </c>
      <c r="J183" s="16" t="s">
        <v>34</v>
      </c>
      <c r="K183" s="16"/>
      <c r="L183" s="16" t="e">
        <f t="shared" si="17"/>
        <v>#N/A</v>
      </c>
      <c r="M183" s="16" t="e">
        <f t="shared" si="18"/>
        <v>#N/A</v>
      </c>
      <c r="N183" s="19" t="e">
        <f>VLOOKUP(M183,表2.获奖金额及对应奖项!A:D,4,0)</f>
        <v>#N/A</v>
      </c>
      <c r="O183" s="16" t="s">
        <v>30</v>
      </c>
      <c r="P183" s="21">
        <v>1</v>
      </c>
      <c r="Q183" s="19">
        <v>100</v>
      </c>
      <c r="R183" s="19"/>
    </row>
    <row r="184" spans="1:18">
      <c r="A184" s="16">
        <v>179</v>
      </c>
      <c r="B184" s="16" t="s">
        <v>436</v>
      </c>
      <c r="C184" s="17" t="s">
        <v>437</v>
      </c>
      <c r="D184" s="16" t="s">
        <v>37</v>
      </c>
      <c r="E184" s="16" t="s">
        <v>45</v>
      </c>
      <c r="F184" s="16" t="s">
        <v>438</v>
      </c>
      <c r="G184" s="18">
        <v>45502</v>
      </c>
      <c r="H184" s="19" t="e">
        <f>VLOOKUP(F184,表1.全国普通高校大学生竞赛排行榜!B:C,2,0)</f>
        <v>#N/A</v>
      </c>
      <c r="I184" s="16" t="s">
        <v>23</v>
      </c>
      <c r="J184" s="16" t="s">
        <v>34</v>
      </c>
      <c r="K184" s="16"/>
      <c r="L184" s="16" t="e">
        <f t="shared" si="17"/>
        <v>#N/A</v>
      </c>
      <c r="M184" s="16" t="e">
        <f t="shared" si="18"/>
        <v>#N/A</v>
      </c>
      <c r="N184" s="19" t="e">
        <f>VLOOKUP(M184,表2.获奖金额及对应奖项!A:D,4,0)</f>
        <v>#N/A</v>
      </c>
      <c r="O184" s="16" t="s">
        <v>30</v>
      </c>
      <c r="P184" s="21">
        <v>1</v>
      </c>
      <c r="Q184" s="19">
        <v>100</v>
      </c>
      <c r="R184" s="19"/>
    </row>
    <row r="185" spans="1:18">
      <c r="A185" s="16">
        <v>180</v>
      </c>
      <c r="B185" s="16" t="s">
        <v>439</v>
      </c>
      <c r="C185" s="17" t="s">
        <v>440</v>
      </c>
      <c r="D185" s="16" t="s">
        <v>37</v>
      </c>
      <c r="E185" s="16" t="s">
        <v>38</v>
      </c>
      <c r="F185" s="16" t="s">
        <v>441</v>
      </c>
      <c r="G185" s="20">
        <v>45505</v>
      </c>
      <c r="H185" s="19" t="str">
        <f>VLOOKUP(F185,表1.全国普通高校大学生竞赛排行榜!B:C,2,0)</f>
        <v>二类</v>
      </c>
      <c r="I185" s="16" t="s">
        <v>23</v>
      </c>
      <c r="J185" s="16" t="s">
        <v>39</v>
      </c>
      <c r="K185" s="16" t="s">
        <v>29</v>
      </c>
      <c r="L185" s="16" t="str">
        <f t="shared" si="17"/>
        <v>（不含特）</v>
      </c>
      <c r="M185" s="16" t="str">
        <f t="shared" si="18"/>
        <v>二类国家级二等奖（不含特）</v>
      </c>
      <c r="N185" s="19">
        <f>VLOOKUP(M185,表2.获奖金额及对应奖项!A:D,4,0)</f>
        <v>2000</v>
      </c>
      <c r="O185" s="16" t="s">
        <v>26</v>
      </c>
      <c r="P185" s="21">
        <v>1</v>
      </c>
      <c r="Q185" s="19">
        <f t="shared" si="19"/>
        <v>2000</v>
      </c>
      <c r="R185" s="19"/>
    </row>
    <row r="186" spans="1:18">
      <c r="A186" s="16">
        <v>181</v>
      </c>
      <c r="B186" s="16" t="s">
        <v>442</v>
      </c>
      <c r="C186" s="17" t="s">
        <v>443</v>
      </c>
      <c r="D186" s="16" t="s">
        <v>37</v>
      </c>
      <c r="E186" s="16" t="s">
        <v>38</v>
      </c>
      <c r="F186" s="16" t="s">
        <v>22</v>
      </c>
      <c r="G186" s="20">
        <v>45261</v>
      </c>
      <c r="H186" s="19" t="str">
        <f>VLOOKUP(F186,表1.全国普通高校大学生竞赛排行榜!B:C,2,0)</f>
        <v>一类</v>
      </c>
      <c r="I186" s="16" t="s">
        <v>23</v>
      </c>
      <c r="J186" s="16" t="s">
        <v>49</v>
      </c>
      <c r="K186" s="16" t="s">
        <v>29</v>
      </c>
      <c r="L186" s="16" t="str">
        <f t="shared" si="17"/>
        <v>（不含特）</v>
      </c>
      <c r="M186" s="16" t="str">
        <f t="shared" si="18"/>
        <v>一类国家级三等奖（不含特）</v>
      </c>
      <c r="N186" s="19">
        <f>VLOOKUP(M186,表2.获奖金额及对应奖项!A:D,4,0)</f>
        <v>2000</v>
      </c>
      <c r="O186" s="16" t="s">
        <v>26</v>
      </c>
      <c r="P186" s="21">
        <v>0.45</v>
      </c>
      <c r="Q186" s="19">
        <f t="shared" si="19"/>
        <v>900</v>
      </c>
      <c r="R186" s="19"/>
    </row>
    <row r="187" spans="1:18">
      <c r="A187" s="16">
        <v>182</v>
      </c>
      <c r="B187" s="16" t="s">
        <v>444</v>
      </c>
      <c r="C187" s="17" t="s">
        <v>445</v>
      </c>
      <c r="D187" s="16" t="s">
        <v>37</v>
      </c>
      <c r="E187" s="16" t="s">
        <v>38</v>
      </c>
      <c r="F187" s="16" t="s">
        <v>446</v>
      </c>
      <c r="G187" s="18">
        <v>45531</v>
      </c>
      <c r="H187" s="19" t="str">
        <f>VLOOKUP(F187,表1.全国普通高校大学生竞赛排行榜!B:C,2,0)</f>
        <v>二类</v>
      </c>
      <c r="I187" s="16" t="s">
        <v>23</v>
      </c>
      <c r="J187" s="16" t="s">
        <v>39</v>
      </c>
      <c r="K187" s="16" t="s">
        <v>29</v>
      </c>
      <c r="L187" s="16" t="str">
        <f t="shared" si="17"/>
        <v>（不含特）</v>
      </c>
      <c r="M187" s="16" t="str">
        <f t="shared" si="18"/>
        <v>二类国家级二等奖（不含特）</v>
      </c>
      <c r="N187" s="19">
        <f>VLOOKUP(M187,表2.获奖金额及对应奖项!A:D,4,0)</f>
        <v>2000</v>
      </c>
      <c r="O187" s="16" t="s">
        <v>26</v>
      </c>
      <c r="P187" s="21">
        <v>1</v>
      </c>
      <c r="Q187" s="19">
        <f t="shared" si="19"/>
        <v>2000</v>
      </c>
      <c r="R187" s="19"/>
    </row>
    <row r="188" spans="1:18">
      <c r="A188" s="16">
        <v>183</v>
      </c>
      <c r="B188" s="16" t="s">
        <v>447</v>
      </c>
      <c r="C188" s="17" t="s">
        <v>448</v>
      </c>
      <c r="D188" s="16" t="s">
        <v>37</v>
      </c>
      <c r="E188" s="16" t="s">
        <v>38</v>
      </c>
      <c r="F188" s="16" t="s">
        <v>232</v>
      </c>
      <c r="G188" s="20">
        <v>45474</v>
      </c>
      <c r="H188" s="19" t="str">
        <f>VLOOKUP(F188,表1.全国普通高校大学生竞赛排行榜!B:C,2,0)</f>
        <v>二类</v>
      </c>
      <c r="I188" s="16" t="s">
        <v>23</v>
      </c>
      <c r="J188" s="16" t="s">
        <v>39</v>
      </c>
      <c r="K188" s="16" t="s">
        <v>29</v>
      </c>
      <c r="L188" s="16" t="str">
        <f t="shared" ref="L188:L211" si="20">_xlfn.IFS(K188="是","（含特）",K188="否","（不含特）")</f>
        <v>（不含特）</v>
      </c>
      <c r="M188" s="16" t="str">
        <f t="shared" ref="M188:M211" si="21">H188&amp;I188&amp;J188&amp;L188</f>
        <v>二类国家级二等奖（不含特）</v>
      </c>
      <c r="N188" s="19">
        <f>VLOOKUP(M188,表2.获奖金额及对应奖项!A:D,4,0)</f>
        <v>2000</v>
      </c>
      <c r="O188" s="16" t="s">
        <v>30</v>
      </c>
      <c r="P188" s="21">
        <v>1</v>
      </c>
      <c r="Q188" s="19">
        <f t="shared" ref="Q188:Q211" si="22">N188*P188</f>
        <v>2000</v>
      </c>
      <c r="R188" s="19"/>
    </row>
    <row r="189" spans="1:18">
      <c r="A189" s="16">
        <v>184</v>
      </c>
      <c r="B189" s="16" t="s">
        <v>449</v>
      </c>
      <c r="C189" s="17" t="s">
        <v>450</v>
      </c>
      <c r="D189" s="16" t="s">
        <v>37</v>
      </c>
      <c r="E189" s="16" t="s">
        <v>38</v>
      </c>
      <c r="F189" s="16" t="s">
        <v>94</v>
      </c>
      <c r="G189" s="18">
        <v>45473</v>
      </c>
      <c r="H189" s="19" t="str">
        <f>VLOOKUP(F189,表1.全国普通高校大学生竞赛排行榜!B:C,2,0)</f>
        <v>二类</v>
      </c>
      <c r="I189" s="16" t="s">
        <v>23</v>
      </c>
      <c r="J189" s="16" t="s">
        <v>24</v>
      </c>
      <c r="K189" s="16" t="s">
        <v>29</v>
      </c>
      <c r="L189" s="16" t="str">
        <f t="shared" si="20"/>
        <v>（不含特）</v>
      </c>
      <c r="M189" s="16" t="str">
        <f t="shared" si="21"/>
        <v>二类国家级一等奖（不含特）</v>
      </c>
      <c r="N189" s="19">
        <f>VLOOKUP(M189,表2.获奖金额及对应奖项!A:D,4,0)</f>
        <v>3000</v>
      </c>
      <c r="O189" s="16" t="s">
        <v>30</v>
      </c>
      <c r="P189" s="21">
        <v>1</v>
      </c>
      <c r="Q189" s="19">
        <f t="shared" si="22"/>
        <v>3000</v>
      </c>
      <c r="R189" s="19"/>
    </row>
    <row r="190" spans="1:18">
      <c r="A190" s="16">
        <v>185</v>
      </c>
      <c r="B190" s="16" t="s">
        <v>451</v>
      </c>
      <c r="C190" s="17" t="s">
        <v>452</v>
      </c>
      <c r="D190" s="16" t="s">
        <v>37</v>
      </c>
      <c r="E190" s="16" t="s">
        <v>38</v>
      </c>
      <c r="F190" s="16" t="s">
        <v>94</v>
      </c>
      <c r="G190" s="18">
        <v>45473</v>
      </c>
      <c r="H190" s="19" t="str">
        <f>VLOOKUP(F190,表1.全国普通高校大学生竞赛排行榜!B:C,2,0)</f>
        <v>二类</v>
      </c>
      <c r="I190" s="16" t="s">
        <v>23</v>
      </c>
      <c r="J190" s="16" t="s">
        <v>24</v>
      </c>
      <c r="K190" s="16" t="s">
        <v>29</v>
      </c>
      <c r="L190" s="16" t="str">
        <f t="shared" si="20"/>
        <v>（不含特）</v>
      </c>
      <c r="M190" s="16" t="str">
        <f t="shared" si="21"/>
        <v>二类国家级一等奖（不含特）</v>
      </c>
      <c r="N190" s="19">
        <f>VLOOKUP(M190,表2.获奖金额及对应奖项!A:D,4,0)</f>
        <v>3000</v>
      </c>
      <c r="O190" s="16" t="s">
        <v>30</v>
      </c>
      <c r="P190" s="21">
        <v>1</v>
      </c>
      <c r="Q190" s="19">
        <f t="shared" si="22"/>
        <v>3000</v>
      </c>
      <c r="R190" s="19"/>
    </row>
    <row r="191" spans="1:18">
      <c r="A191" s="16">
        <v>186</v>
      </c>
      <c r="B191" s="16" t="s">
        <v>453</v>
      </c>
      <c r="C191" s="17" t="s">
        <v>454</v>
      </c>
      <c r="D191" s="16" t="s">
        <v>37</v>
      </c>
      <c r="E191" s="16" t="s">
        <v>38</v>
      </c>
      <c r="F191" s="16" t="s">
        <v>319</v>
      </c>
      <c r="G191" s="20">
        <v>45505</v>
      </c>
      <c r="H191" s="19" t="str">
        <f>VLOOKUP(F191,表1.全国普通高校大学生竞赛排行榜!B:C,2,0)</f>
        <v>其他</v>
      </c>
      <c r="I191" s="16" t="s">
        <v>23</v>
      </c>
      <c r="J191" s="16" t="s">
        <v>49</v>
      </c>
      <c r="K191" s="16" t="s">
        <v>25</v>
      </c>
      <c r="L191" s="16" t="str">
        <f t="shared" si="20"/>
        <v>（含特）</v>
      </c>
      <c r="M191" s="16" t="str">
        <f t="shared" si="21"/>
        <v>其他国家级三等奖（含特）</v>
      </c>
      <c r="N191" s="19" t="e">
        <f>VLOOKUP(M191,表2.获奖金额及对应奖项!A:D,4,0)</f>
        <v>#N/A</v>
      </c>
      <c r="O191" s="16" t="s">
        <v>26</v>
      </c>
      <c r="P191" s="21">
        <v>0.25</v>
      </c>
      <c r="Q191" s="19" t="e">
        <f t="shared" si="22"/>
        <v>#N/A</v>
      </c>
      <c r="R191" s="19" t="s">
        <v>138</v>
      </c>
    </row>
    <row r="192" spans="1:18">
      <c r="A192" s="16">
        <v>187</v>
      </c>
      <c r="B192" s="16" t="s">
        <v>455</v>
      </c>
      <c r="C192" s="17" t="s">
        <v>456</v>
      </c>
      <c r="D192" s="16" t="s">
        <v>37</v>
      </c>
      <c r="E192" s="16" t="s">
        <v>38</v>
      </c>
      <c r="F192" s="16" t="s">
        <v>319</v>
      </c>
      <c r="G192" s="20">
        <v>45506</v>
      </c>
      <c r="H192" s="19" t="str">
        <f>VLOOKUP(F192,表1.全国普通高校大学生竞赛排行榜!B:C,2,0)</f>
        <v>其他</v>
      </c>
      <c r="I192" s="16" t="s">
        <v>23</v>
      </c>
      <c r="J192" s="16" t="s">
        <v>49</v>
      </c>
      <c r="K192" s="16" t="s">
        <v>25</v>
      </c>
      <c r="L192" s="16" t="str">
        <f t="shared" si="20"/>
        <v>（含特）</v>
      </c>
      <c r="M192" s="16" t="str">
        <f t="shared" si="21"/>
        <v>其他国家级三等奖（含特）</v>
      </c>
      <c r="N192" s="19" t="e">
        <f>VLOOKUP(M192,表2.获奖金额及对应奖项!A:D,4,0)</f>
        <v>#N/A</v>
      </c>
      <c r="O192" s="16" t="s">
        <v>26</v>
      </c>
      <c r="P192" s="21">
        <v>0.5</v>
      </c>
      <c r="Q192" s="19" t="e">
        <f t="shared" si="22"/>
        <v>#N/A</v>
      </c>
      <c r="R192" s="19" t="s">
        <v>138</v>
      </c>
    </row>
    <row r="193" spans="1:18">
      <c r="A193" s="16">
        <v>188</v>
      </c>
      <c r="B193" s="16" t="s">
        <v>457</v>
      </c>
      <c r="C193" s="17" t="s">
        <v>458</v>
      </c>
      <c r="D193" s="16" t="s">
        <v>37</v>
      </c>
      <c r="E193" s="16" t="s">
        <v>38</v>
      </c>
      <c r="F193" s="16" t="s">
        <v>77</v>
      </c>
      <c r="G193" s="20">
        <v>45415</v>
      </c>
      <c r="H193" s="19" t="str">
        <f>VLOOKUP(F193,表1.全国普通高校大学生竞赛排行榜!B:C,2,0)</f>
        <v>二类</v>
      </c>
      <c r="I193" s="16" t="s">
        <v>23</v>
      </c>
      <c r="J193" s="16" t="s">
        <v>39</v>
      </c>
      <c r="K193" s="16" t="s">
        <v>25</v>
      </c>
      <c r="L193" s="16" t="str">
        <f t="shared" si="20"/>
        <v>（含特）</v>
      </c>
      <c r="M193" s="16" t="str">
        <f t="shared" si="21"/>
        <v>二类国家级二等奖（含特）</v>
      </c>
      <c r="N193" s="19">
        <f>VLOOKUP(M193,表2.获奖金额及对应奖项!A:D,4,0)</f>
        <v>1500</v>
      </c>
      <c r="O193" s="16" t="s">
        <v>26</v>
      </c>
      <c r="P193" s="21">
        <v>0.25</v>
      </c>
      <c r="Q193" s="19">
        <f t="shared" si="22"/>
        <v>375</v>
      </c>
      <c r="R193" s="19"/>
    </row>
    <row r="194" spans="1:18">
      <c r="A194" s="16">
        <v>189</v>
      </c>
      <c r="B194" s="16" t="s">
        <v>459</v>
      </c>
      <c r="C194" s="17" t="s">
        <v>460</v>
      </c>
      <c r="D194" s="16" t="s">
        <v>37</v>
      </c>
      <c r="E194" s="16" t="s">
        <v>38</v>
      </c>
      <c r="F194" s="16" t="s">
        <v>461</v>
      </c>
      <c r="G194" s="20">
        <v>45200</v>
      </c>
      <c r="H194" s="19" t="str">
        <f>VLOOKUP(F194,表1.全国普通高校大学生竞赛排行榜!B:C,2,0)</f>
        <v>二类</v>
      </c>
      <c r="I194" s="16" t="s">
        <v>28</v>
      </c>
      <c r="J194" s="16" t="s">
        <v>24</v>
      </c>
      <c r="K194" s="16" t="s">
        <v>29</v>
      </c>
      <c r="L194" s="16" t="str">
        <f t="shared" si="20"/>
        <v>（不含特）</v>
      </c>
      <c r="M194" s="16" t="str">
        <f t="shared" si="21"/>
        <v>二类省部级一等奖（不含特）</v>
      </c>
      <c r="N194" s="19">
        <f>VLOOKUP(M194,表2.获奖金额及对应奖项!A:D,4,0)</f>
        <v>1000</v>
      </c>
      <c r="O194" s="16" t="s">
        <v>26</v>
      </c>
      <c r="P194" s="21">
        <v>0.9</v>
      </c>
      <c r="Q194" s="19">
        <f t="shared" si="22"/>
        <v>900</v>
      </c>
      <c r="R194" s="19"/>
    </row>
    <row r="195" spans="1:18">
      <c r="A195" s="16">
        <v>190</v>
      </c>
      <c r="B195" s="16" t="s">
        <v>462</v>
      </c>
      <c r="C195" s="17" t="s">
        <v>463</v>
      </c>
      <c r="D195" s="16" t="s">
        <v>37</v>
      </c>
      <c r="E195" s="16" t="s">
        <v>38</v>
      </c>
      <c r="F195" s="16" t="s">
        <v>22</v>
      </c>
      <c r="G195" s="20">
        <v>45261</v>
      </c>
      <c r="H195" s="19" t="str">
        <f>VLOOKUP(F195,表1.全国普通高校大学生竞赛排行榜!B:C,2,0)</f>
        <v>一类</v>
      </c>
      <c r="I195" s="16" t="s">
        <v>23</v>
      </c>
      <c r="J195" s="16" t="s">
        <v>49</v>
      </c>
      <c r="K195" s="16" t="s">
        <v>29</v>
      </c>
      <c r="L195" s="16" t="str">
        <f t="shared" si="20"/>
        <v>（不含特）</v>
      </c>
      <c r="M195" s="16" t="str">
        <f t="shared" si="21"/>
        <v>一类国家级三等奖（不含特）</v>
      </c>
      <c r="N195" s="19">
        <f>VLOOKUP(M195,表2.获奖金额及对应奖项!A:D,4,0)</f>
        <v>2000</v>
      </c>
      <c r="O195" s="16" t="s">
        <v>26</v>
      </c>
      <c r="P195" s="21">
        <v>0.45</v>
      </c>
      <c r="Q195" s="19">
        <f t="shared" si="22"/>
        <v>900</v>
      </c>
      <c r="R195" s="19"/>
    </row>
    <row r="196" spans="1:18">
      <c r="A196" s="16">
        <v>191</v>
      </c>
      <c r="B196" s="16" t="s">
        <v>464</v>
      </c>
      <c r="C196" s="17" t="s">
        <v>465</v>
      </c>
      <c r="D196" s="16" t="s">
        <v>37</v>
      </c>
      <c r="E196" s="16" t="s">
        <v>38</v>
      </c>
      <c r="F196" s="16" t="s">
        <v>87</v>
      </c>
      <c r="G196" s="18">
        <v>45532</v>
      </c>
      <c r="H196" s="19" t="str">
        <f>VLOOKUP(F196,表1.全国普通高校大学生竞赛排行榜!B:C,2,0)</f>
        <v>二类</v>
      </c>
      <c r="I196" s="16" t="s">
        <v>23</v>
      </c>
      <c r="J196" s="16" t="s">
        <v>49</v>
      </c>
      <c r="K196" s="16" t="s">
        <v>29</v>
      </c>
      <c r="L196" s="16" t="str">
        <f t="shared" si="20"/>
        <v>（不含特）</v>
      </c>
      <c r="M196" s="16" t="str">
        <f t="shared" si="21"/>
        <v>二类国家级三等奖（不含特）</v>
      </c>
      <c r="N196" s="19">
        <f>VLOOKUP(M196,表2.获奖金额及对应奖项!A:D,4,0)</f>
        <v>1500</v>
      </c>
      <c r="O196" s="16" t="s">
        <v>26</v>
      </c>
      <c r="P196" s="21">
        <v>0.95</v>
      </c>
      <c r="Q196" s="19">
        <f t="shared" si="22"/>
        <v>1425</v>
      </c>
      <c r="R196" s="19"/>
    </row>
    <row r="197" spans="1:18">
      <c r="A197" s="16">
        <v>192</v>
      </c>
      <c r="B197" s="16" t="s">
        <v>466</v>
      </c>
      <c r="C197" s="17" t="s">
        <v>467</v>
      </c>
      <c r="D197" s="16" t="s">
        <v>37</v>
      </c>
      <c r="E197" s="16" t="s">
        <v>38</v>
      </c>
      <c r="F197" s="16" t="s">
        <v>468</v>
      </c>
      <c r="G197" s="20">
        <v>45261</v>
      </c>
      <c r="H197" s="19" t="str">
        <f>VLOOKUP(F197,表1.全国普通高校大学生竞赛排行榜!B:C,2,0)</f>
        <v>一类</v>
      </c>
      <c r="I197" s="16" t="s">
        <v>23</v>
      </c>
      <c r="J197" s="16" t="s">
        <v>49</v>
      </c>
      <c r="K197" s="16" t="s">
        <v>25</v>
      </c>
      <c r="L197" s="16" t="str">
        <f t="shared" si="20"/>
        <v>（含特）</v>
      </c>
      <c r="M197" s="16" t="str">
        <f t="shared" si="21"/>
        <v>一类国家级三等奖（含特）</v>
      </c>
      <c r="N197" s="19">
        <f>VLOOKUP(M197,表2.获奖金额及对应奖项!A:D,4,0)</f>
        <v>1000</v>
      </c>
      <c r="O197" s="16" t="s">
        <v>26</v>
      </c>
      <c r="P197" s="21">
        <v>0.1</v>
      </c>
      <c r="Q197" s="19">
        <f t="shared" si="22"/>
        <v>100</v>
      </c>
      <c r="R197" s="19"/>
    </row>
    <row r="198" spans="1:18">
      <c r="A198" s="16">
        <v>193</v>
      </c>
      <c r="B198" s="16" t="s">
        <v>469</v>
      </c>
      <c r="C198" s="17" t="s">
        <v>470</v>
      </c>
      <c r="D198" s="16" t="s">
        <v>37</v>
      </c>
      <c r="E198" s="16" t="s">
        <v>38</v>
      </c>
      <c r="F198" s="16" t="s">
        <v>468</v>
      </c>
      <c r="G198" s="20">
        <v>45262</v>
      </c>
      <c r="H198" s="19" t="str">
        <f>VLOOKUP(F198,表1.全国普通高校大学生竞赛排行榜!B:C,2,0)</f>
        <v>一类</v>
      </c>
      <c r="I198" s="16" t="s">
        <v>23</v>
      </c>
      <c r="J198" s="16" t="s">
        <v>49</v>
      </c>
      <c r="K198" s="16" t="s">
        <v>25</v>
      </c>
      <c r="L198" s="16" t="str">
        <f t="shared" si="20"/>
        <v>（含特）</v>
      </c>
      <c r="M198" s="16" t="str">
        <f t="shared" si="21"/>
        <v>一类国家级三等奖（含特）</v>
      </c>
      <c r="N198" s="19">
        <f>VLOOKUP(M198,表2.获奖金额及对应奖项!A:D,4,0)</f>
        <v>1000</v>
      </c>
      <c r="O198" s="16" t="s">
        <v>26</v>
      </c>
      <c r="P198" s="21">
        <v>0.8</v>
      </c>
      <c r="Q198" s="19">
        <f t="shared" si="22"/>
        <v>800</v>
      </c>
      <c r="R198" s="19"/>
    </row>
    <row r="199" spans="1:18">
      <c r="A199" s="16">
        <v>194</v>
      </c>
      <c r="B199" s="16" t="s">
        <v>471</v>
      </c>
      <c r="C199" s="17" t="s">
        <v>472</v>
      </c>
      <c r="D199" s="16" t="s">
        <v>37</v>
      </c>
      <c r="E199" s="16" t="s">
        <v>38</v>
      </c>
      <c r="F199" s="16" t="s">
        <v>319</v>
      </c>
      <c r="G199" s="20">
        <v>45413</v>
      </c>
      <c r="H199" s="19" t="str">
        <f>VLOOKUP(F199,表1.全国普通高校大学生竞赛排行榜!B:C,2,0)</f>
        <v>其他</v>
      </c>
      <c r="I199" s="16" t="s">
        <v>23</v>
      </c>
      <c r="J199" s="16" t="s">
        <v>49</v>
      </c>
      <c r="K199" s="16" t="s">
        <v>25</v>
      </c>
      <c r="L199" s="16" t="str">
        <f t="shared" si="20"/>
        <v>（含特）</v>
      </c>
      <c r="M199" s="16" t="str">
        <f t="shared" si="21"/>
        <v>其他国家级三等奖（含特）</v>
      </c>
      <c r="N199" s="19" t="e">
        <f>VLOOKUP(M199,表2.获奖金额及对应奖项!A:D,4,0)</f>
        <v>#N/A</v>
      </c>
      <c r="O199" s="16" t="s">
        <v>30</v>
      </c>
      <c r="P199" s="21">
        <v>1</v>
      </c>
      <c r="Q199" s="19" t="e">
        <f t="shared" si="22"/>
        <v>#N/A</v>
      </c>
      <c r="R199" s="19" t="s">
        <v>138</v>
      </c>
    </row>
    <row r="200" spans="1:18">
      <c r="A200" s="16">
        <v>195</v>
      </c>
      <c r="B200" s="16"/>
      <c r="C200" s="17"/>
      <c r="D200" s="16" t="s">
        <v>37</v>
      </c>
      <c r="E200" s="16"/>
      <c r="F200" s="16"/>
      <c r="G200" s="16"/>
      <c r="H200" s="19" t="e">
        <f>VLOOKUP(F200,表1.全国普通高校大学生竞赛排行榜!B:C,2,0)</f>
        <v>#N/A</v>
      </c>
      <c r="I200" s="16"/>
      <c r="J200" s="16"/>
      <c r="K200" s="16"/>
      <c r="L200" s="16" t="e">
        <f t="shared" si="20"/>
        <v>#N/A</v>
      </c>
      <c r="M200" s="16" t="e">
        <f t="shared" si="21"/>
        <v>#N/A</v>
      </c>
      <c r="N200" s="19" t="e">
        <f>VLOOKUP(M200,表2.获奖金额及对应奖项!A:D,4,0)</f>
        <v>#N/A</v>
      </c>
      <c r="O200" s="16"/>
      <c r="P200" s="16"/>
      <c r="Q200" s="19" t="e">
        <f t="shared" si="22"/>
        <v>#N/A</v>
      </c>
      <c r="R200" s="19"/>
    </row>
    <row r="201" spans="1:18">
      <c r="A201" s="16">
        <v>196</v>
      </c>
      <c r="B201" s="16"/>
      <c r="C201" s="17"/>
      <c r="D201" s="16" t="s">
        <v>37</v>
      </c>
      <c r="E201" s="16"/>
      <c r="F201" s="16"/>
      <c r="G201" s="16"/>
      <c r="H201" s="19" t="e">
        <f>VLOOKUP(F201,表1.全国普通高校大学生竞赛排行榜!B:C,2,0)</f>
        <v>#N/A</v>
      </c>
      <c r="I201" s="16"/>
      <c r="J201" s="16"/>
      <c r="K201" s="16"/>
      <c r="L201" s="16" t="e">
        <f t="shared" si="20"/>
        <v>#N/A</v>
      </c>
      <c r="M201" s="16" t="e">
        <f t="shared" si="21"/>
        <v>#N/A</v>
      </c>
      <c r="N201" s="19" t="e">
        <f>VLOOKUP(M201,表2.获奖金额及对应奖项!A:D,4,0)</f>
        <v>#N/A</v>
      </c>
      <c r="O201" s="16"/>
      <c r="P201" s="16"/>
      <c r="Q201" s="19" t="e">
        <f t="shared" si="22"/>
        <v>#N/A</v>
      </c>
      <c r="R201" s="19"/>
    </row>
    <row r="202" spans="1:18">
      <c r="A202" s="16">
        <v>197</v>
      </c>
      <c r="B202" s="16"/>
      <c r="C202" s="17"/>
      <c r="D202" s="16" t="s">
        <v>37</v>
      </c>
      <c r="E202" s="16"/>
      <c r="F202" s="16"/>
      <c r="G202" s="16"/>
      <c r="H202" s="19" t="e">
        <f>VLOOKUP(F202,表1.全国普通高校大学生竞赛排行榜!B:C,2,0)</f>
        <v>#N/A</v>
      </c>
      <c r="I202" s="16"/>
      <c r="J202" s="16"/>
      <c r="K202" s="16"/>
      <c r="L202" s="16" t="e">
        <f t="shared" si="20"/>
        <v>#N/A</v>
      </c>
      <c r="M202" s="16" t="e">
        <f t="shared" si="21"/>
        <v>#N/A</v>
      </c>
      <c r="N202" s="19" t="e">
        <f>VLOOKUP(M202,表2.获奖金额及对应奖项!A:D,4,0)</f>
        <v>#N/A</v>
      </c>
      <c r="O202" s="16"/>
      <c r="P202" s="16"/>
      <c r="Q202" s="19" t="e">
        <f t="shared" si="22"/>
        <v>#N/A</v>
      </c>
      <c r="R202" s="19"/>
    </row>
    <row r="203" spans="1:18">
      <c r="A203" s="16">
        <v>198</v>
      </c>
      <c r="B203" s="16"/>
      <c r="C203" s="17"/>
      <c r="D203" s="16" t="s">
        <v>37</v>
      </c>
      <c r="E203" s="16"/>
      <c r="F203" s="16"/>
      <c r="G203" s="16"/>
      <c r="H203" s="19" t="e">
        <f>VLOOKUP(F203,表1.全国普通高校大学生竞赛排行榜!B:C,2,0)</f>
        <v>#N/A</v>
      </c>
      <c r="I203" s="16"/>
      <c r="J203" s="16"/>
      <c r="K203" s="16"/>
      <c r="L203" s="16" t="e">
        <f t="shared" si="20"/>
        <v>#N/A</v>
      </c>
      <c r="M203" s="16" t="e">
        <f t="shared" si="21"/>
        <v>#N/A</v>
      </c>
      <c r="N203" s="19" t="e">
        <f>VLOOKUP(M203,表2.获奖金额及对应奖项!A:D,4,0)</f>
        <v>#N/A</v>
      </c>
      <c r="O203" s="16"/>
      <c r="P203" s="16"/>
      <c r="Q203" s="19" t="e">
        <f t="shared" si="22"/>
        <v>#N/A</v>
      </c>
      <c r="R203" s="19"/>
    </row>
    <row r="204" spans="1:18">
      <c r="A204" s="16">
        <v>199</v>
      </c>
      <c r="B204" s="16"/>
      <c r="C204" s="17"/>
      <c r="D204" s="16" t="s">
        <v>37</v>
      </c>
      <c r="E204" s="16"/>
      <c r="F204" s="16"/>
      <c r="G204" s="16"/>
      <c r="H204" s="19" t="e">
        <f>VLOOKUP(F204,表1.全国普通高校大学生竞赛排行榜!B:C,2,0)</f>
        <v>#N/A</v>
      </c>
      <c r="I204" s="16"/>
      <c r="J204" s="16"/>
      <c r="K204" s="16"/>
      <c r="L204" s="16" t="e">
        <f t="shared" si="20"/>
        <v>#N/A</v>
      </c>
      <c r="M204" s="16" t="e">
        <f t="shared" si="21"/>
        <v>#N/A</v>
      </c>
      <c r="N204" s="19" t="e">
        <f>VLOOKUP(M204,表2.获奖金额及对应奖项!A:D,4,0)</f>
        <v>#N/A</v>
      </c>
      <c r="O204" s="16"/>
      <c r="P204" s="16"/>
      <c r="Q204" s="19" t="e">
        <f t="shared" si="22"/>
        <v>#N/A</v>
      </c>
      <c r="R204" s="19"/>
    </row>
    <row r="205" spans="1:18">
      <c r="A205" s="16">
        <v>200</v>
      </c>
      <c r="B205" s="16"/>
      <c r="C205" s="17"/>
      <c r="D205" s="16" t="s">
        <v>37</v>
      </c>
      <c r="E205" s="16"/>
      <c r="F205" s="16"/>
      <c r="G205" s="16"/>
      <c r="H205" s="19" t="e">
        <f>VLOOKUP(F205,表1.全国普通高校大学生竞赛排行榜!B:C,2,0)</f>
        <v>#N/A</v>
      </c>
      <c r="I205" s="16"/>
      <c r="J205" s="16"/>
      <c r="K205" s="16"/>
      <c r="L205" s="16" t="e">
        <f t="shared" si="20"/>
        <v>#N/A</v>
      </c>
      <c r="M205" s="16" t="e">
        <f t="shared" si="21"/>
        <v>#N/A</v>
      </c>
      <c r="N205" s="19" t="e">
        <f>VLOOKUP(M205,表2.获奖金额及对应奖项!A:D,4,0)</f>
        <v>#N/A</v>
      </c>
      <c r="O205" s="16"/>
      <c r="P205" s="16"/>
      <c r="Q205" s="19" t="e">
        <f t="shared" si="22"/>
        <v>#N/A</v>
      </c>
      <c r="R205" s="19"/>
    </row>
    <row r="206" spans="1:18">
      <c r="A206" s="16">
        <v>201</v>
      </c>
      <c r="B206" s="16"/>
      <c r="C206" s="17"/>
      <c r="D206" s="16" t="s">
        <v>37</v>
      </c>
      <c r="E206" s="16"/>
      <c r="F206" s="16"/>
      <c r="G206" s="16"/>
      <c r="H206" s="19" t="e">
        <f>VLOOKUP(F206,表1.全国普通高校大学生竞赛排行榜!B:C,2,0)</f>
        <v>#N/A</v>
      </c>
      <c r="I206" s="16"/>
      <c r="J206" s="16"/>
      <c r="K206" s="16"/>
      <c r="L206" s="16" t="e">
        <f t="shared" si="20"/>
        <v>#N/A</v>
      </c>
      <c r="M206" s="16" t="e">
        <f t="shared" si="21"/>
        <v>#N/A</v>
      </c>
      <c r="N206" s="19" t="e">
        <f>VLOOKUP(M206,表2.获奖金额及对应奖项!A:D,4,0)</f>
        <v>#N/A</v>
      </c>
      <c r="O206" s="16"/>
      <c r="P206" s="16"/>
      <c r="Q206" s="19" t="e">
        <f t="shared" si="22"/>
        <v>#N/A</v>
      </c>
      <c r="R206" s="19"/>
    </row>
    <row r="207" spans="1:18">
      <c r="A207" s="16">
        <v>202</v>
      </c>
      <c r="B207" s="16"/>
      <c r="C207" s="17"/>
      <c r="D207" s="16" t="s">
        <v>37</v>
      </c>
      <c r="E207" s="16"/>
      <c r="F207" s="16"/>
      <c r="G207" s="16"/>
      <c r="H207" s="19" t="e">
        <f>VLOOKUP(F207,表1.全国普通高校大学生竞赛排行榜!B:C,2,0)</f>
        <v>#N/A</v>
      </c>
      <c r="I207" s="16"/>
      <c r="J207" s="16"/>
      <c r="K207" s="16"/>
      <c r="L207" s="16" t="e">
        <f t="shared" si="20"/>
        <v>#N/A</v>
      </c>
      <c r="M207" s="16" t="e">
        <f t="shared" si="21"/>
        <v>#N/A</v>
      </c>
      <c r="N207" s="19" t="e">
        <f>VLOOKUP(M207,表2.获奖金额及对应奖项!A:D,4,0)</f>
        <v>#N/A</v>
      </c>
      <c r="O207" s="16"/>
      <c r="P207" s="16"/>
      <c r="Q207" s="19" t="e">
        <f t="shared" si="22"/>
        <v>#N/A</v>
      </c>
      <c r="R207" s="19"/>
    </row>
    <row r="208" spans="1:18">
      <c r="A208" s="16">
        <v>203</v>
      </c>
      <c r="B208" s="16"/>
      <c r="C208" s="17"/>
      <c r="D208" s="16" t="s">
        <v>37</v>
      </c>
      <c r="E208" s="16"/>
      <c r="F208" s="16"/>
      <c r="G208" s="16"/>
      <c r="H208" s="19" t="e">
        <f>VLOOKUP(F208,表1.全国普通高校大学生竞赛排行榜!B:C,2,0)</f>
        <v>#N/A</v>
      </c>
      <c r="I208" s="16"/>
      <c r="J208" s="16"/>
      <c r="K208" s="16"/>
      <c r="L208" s="16" t="e">
        <f t="shared" si="20"/>
        <v>#N/A</v>
      </c>
      <c r="M208" s="16" t="e">
        <f t="shared" si="21"/>
        <v>#N/A</v>
      </c>
      <c r="N208" s="19" t="e">
        <f>VLOOKUP(M208,表2.获奖金额及对应奖项!A:D,4,0)</f>
        <v>#N/A</v>
      </c>
      <c r="O208" s="16"/>
      <c r="P208" s="16"/>
      <c r="Q208" s="19" t="e">
        <f t="shared" si="22"/>
        <v>#N/A</v>
      </c>
      <c r="R208" s="19"/>
    </row>
    <row r="209" spans="1:18">
      <c r="A209" s="16">
        <v>204</v>
      </c>
      <c r="B209" s="16"/>
      <c r="C209" s="17"/>
      <c r="D209" s="16" t="s">
        <v>37</v>
      </c>
      <c r="E209" s="16"/>
      <c r="F209" s="16"/>
      <c r="G209" s="16"/>
      <c r="H209" s="19" t="e">
        <f>VLOOKUP(F209,表1.全国普通高校大学生竞赛排行榜!B:C,2,0)</f>
        <v>#N/A</v>
      </c>
      <c r="I209" s="16"/>
      <c r="J209" s="16"/>
      <c r="K209" s="16"/>
      <c r="L209" s="16" t="e">
        <f t="shared" si="20"/>
        <v>#N/A</v>
      </c>
      <c r="M209" s="16" t="e">
        <f t="shared" si="21"/>
        <v>#N/A</v>
      </c>
      <c r="N209" s="19" t="e">
        <f>VLOOKUP(M209,表2.获奖金额及对应奖项!A:D,4,0)</f>
        <v>#N/A</v>
      </c>
      <c r="O209" s="16"/>
      <c r="P209" s="16"/>
      <c r="Q209" s="19" t="e">
        <f t="shared" si="22"/>
        <v>#N/A</v>
      </c>
      <c r="R209" s="19"/>
    </row>
    <row r="210" spans="1:18">
      <c r="A210" s="16">
        <v>205</v>
      </c>
      <c r="B210" s="16"/>
      <c r="C210" s="17"/>
      <c r="D210" s="16" t="s">
        <v>37</v>
      </c>
      <c r="E210" s="16"/>
      <c r="F210" s="16"/>
      <c r="G210" s="16"/>
      <c r="H210" s="19" t="e">
        <f>VLOOKUP(F210,表1.全国普通高校大学生竞赛排行榜!B:C,2,0)</f>
        <v>#N/A</v>
      </c>
      <c r="I210" s="16"/>
      <c r="J210" s="16"/>
      <c r="K210" s="16"/>
      <c r="L210" s="16" t="e">
        <f t="shared" si="20"/>
        <v>#N/A</v>
      </c>
      <c r="M210" s="16" t="e">
        <f t="shared" si="21"/>
        <v>#N/A</v>
      </c>
      <c r="N210" s="19" t="e">
        <f>VLOOKUP(M210,表2.获奖金额及对应奖项!A:D,4,0)</f>
        <v>#N/A</v>
      </c>
      <c r="O210" s="16"/>
      <c r="P210" s="16"/>
      <c r="Q210" s="19" t="e">
        <f t="shared" si="22"/>
        <v>#N/A</v>
      </c>
      <c r="R210" s="19"/>
    </row>
    <row r="211" spans="1:18">
      <c r="A211" s="16">
        <v>206</v>
      </c>
      <c r="B211" s="16"/>
      <c r="C211" s="17"/>
      <c r="D211" s="16" t="s">
        <v>37</v>
      </c>
      <c r="E211" s="16"/>
      <c r="F211" s="16"/>
      <c r="G211" s="16"/>
      <c r="H211" s="19" t="e">
        <f>VLOOKUP(F211,表1.全国普通高校大学生竞赛排行榜!B:C,2,0)</f>
        <v>#N/A</v>
      </c>
      <c r="I211" s="16"/>
      <c r="J211" s="16"/>
      <c r="K211" s="16"/>
      <c r="L211" s="16" t="e">
        <f t="shared" si="20"/>
        <v>#N/A</v>
      </c>
      <c r="M211" s="16" t="e">
        <f t="shared" si="21"/>
        <v>#N/A</v>
      </c>
      <c r="N211" s="19" t="e">
        <f>VLOOKUP(M211,表2.获奖金额及对应奖项!A:D,4,0)</f>
        <v>#N/A</v>
      </c>
      <c r="O211" s="16"/>
      <c r="P211" s="16"/>
      <c r="Q211" s="19" t="e">
        <f t="shared" si="22"/>
        <v>#N/A</v>
      </c>
      <c r="R211" s="19"/>
    </row>
    <row r="212" ht="23.5" customHeight="1" spans="1:1">
      <c r="A212" s="25" t="s">
        <v>473</v>
      </c>
    </row>
  </sheetData>
  <autoFilter xmlns:etc="http://www.wps.cn/officeDocument/2017/etCustomData" ref="A1:R212" etc:filterBottomFollowUsedRange="0">
    <extLst/>
  </autoFilter>
  <mergeCells count="1">
    <mergeCell ref="A1:R1"/>
  </mergeCells>
  <dataValidations count="6">
    <dataValidation type="list" allowBlank="1" showInputMessage="1" showErrorMessage="1" sqref="E3:E211">
      <formula1>"竞赛获奖,学术论文,发明专利,软件著作"</formula1>
    </dataValidation>
    <dataValidation type="list" allowBlank="1" showInputMessage="1" showErrorMessage="1" sqref="F3:F4 F6:F7 F9:F10 F12:F89 F91:F134 F137:F152 F154:F156 F158:F182 F185:F211">
      <formula1>表1.全国普通高校大学生竞赛排行榜!$B$3:$B$121</formula1>
    </dataValidation>
    <dataValidation type="list" allowBlank="1" showInputMessage="1" showErrorMessage="1" sqref="I3:I211">
      <formula1>"国家级,省部级"</formula1>
    </dataValidation>
    <dataValidation type="list" allowBlank="1" showInputMessage="1" showErrorMessage="1" sqref="J3:J211">
      <formula1>"特等奖,一等奖,二等奖,三等奖"</formula1>
    </dataValidation>
    <dataValidation type="list" allowBlank="1" showInputMessage="1" showErrorMessage="1" sqref="K3:K211">
      <formula1>"是,否"</formula1>
    </dataValidation>
    <dataValidation type="list" allowBlank="1" showInputMessage="1" showErrorMessage="1" sqref="O3:O211">
      <formula1>"个人,团队"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B83" sqref="B83"/>
    </sheetView>
  </sheetViews>
  <sheetFormatPr defaultColWidth="8.16666666666667" defaultRowHeight="14.25" outlineLevelCol="3"/>
  <cols>
    <col min="2" max="2" width="74.3333333333333" customWidth="1"/>
    <col min="3" max="3" width="9.66666666666667" customWidth="1"/>
    <col min="4" max="4" width="9.16666666666667" customWidth="1"/>
  </cols>
  <sheetData>
    <row r="1" ht="33" customHeight="1" spans="1:4">
      <c r="A1" s="4" t="s">
        <v>474</v>
      </c>
      <c r="B1" s="4"/>
      <c r="C1" s="4"/>
      <c r="D1" s="4"/>
    </row>
    <row r="2" ht="15" spans="1:4">
      <c r="A2" s="5" t="s">
        <v>1</v>
      </c>
      <c r="B2" s="6" t="s">
        <v>475</v>
      </c>
      <c r="C2" s="6" t="s">
        <v>476</v>
      </c>
      <c r="D2" s="6" t="s">
        <v>477</v>
      </c>
    </row>
    <row r="3" ht="15" spans="1:4">
      <c r="A3" s="7">
        <v>1</v>
      </c>
      <c r="B3" s="8" t="s">
        <v>22</v>
      </c>
      <c r="C3" s="9" t="s">
        <v>478</v>
      </c>
      <c r="D3" s="9"/>
    </row>
    <row r="4" ht="15" spans="1:4">
      <c r="A4" s="7">
        <v>2</v>
      </c>
      <c r="B4" s="8" t="s">
        <v>468</v>
      </c>
      <c r="C4" s="9" t="s">
        <v>478</v>
      </c>
      <c r="D4" s="9"/>
    </row>
    <row r="5" ht="15" spans="1:4">
      <c r="A5" s="7">
        <v>3</v>
      </c>
      <c r="B5" s="8" t="s">
        <v>479</v>
      </c>
      <c r="C5" s="9" t="s">
        <v>478</v>
      </c>
      <c r="D5" s="9"/>
    </row>
    <row r="6" ht="15" spans="1:4">
      <c r="A6" s="7">
        <v>4</v>
      </c>
      <c r="B6" s="8" t="s">
        <v>480</v>
      </c>
      <c r="C6" s="9" t="s">
        <v>481</v>
      </c>
      <c r="D6" s="9"/>
    </row>
    <row r="7" ht="15" spans="1:4">
      <c r="A7" s="7">
        <v>5</v>
      </c>
      <c r="B7" s="8" t="s">
        <v>137</v>
      </c>
      <c r="C7" s="9" t="s">
        <v>481</v>
      </c>
      <c r="D7" s="9"/>
    </row>
    <row r="8" ht="15" spans="1:4">
      <c r="A8" s="7">
        <v>6</v>
      </c>
      <c r="B8" s="8" t="s">
        <v>482</v>
      </c>
      <c r="C8" s="9" t="s">
        <v>481</v>
      </c>
      <c r="D8" s="9"/>
    </row>
    <row r="9" ht="15" spans="1:4">
      <c r="A9" s="7">
        <v>7</v>
      </c>
      <c r="B9" s="8" t="s">
        <v>483</v>
      </c>
      <c r="C9" s="9" t="s">
        <v>481</v>
      </c>
      <c r="D9" s="9"/>
    </row>
    <row r="10" ht="15" spans="1:4">
      <c r="A10" s="7">
        <v>8</v>
      </c>
      <c r="B10" s="8" t="s">
        <v>27</v>
      </c>
      <c r="C10" s="9" t="s">
        <v>481</v>
      </c>
      <c r="D10" s="9"/>
    </row>
    <row r="11" ht="15" spans="1:4">
      <c r="A11" s="7">
        <v>9</v>
      </c>
      <c r="B11" s="8" t="s">
        <v>484</v>
      </c>
      <c r="C11" s="9" t="s">
        <v>481</v>
      </c>
      <c r="D11" s="9"/>
    </row>
    <row r="12" ht="15" spans="1:4">
      <c r="A12" s="7">
        <v>10</v>
      </c>
      <c r="B12" s="8" t="s">
        <v>485</v>
      </c>
      <c r="C12" s="9" t="s">
        <v>481</v>
      </c>
      <c r="D12" s="9"/>
    </row>
    <row r="13" ht="15" spans="1:4">
      <c r="A13" s="7">
        <v>11</v>
      </c>
      <c r="B13" s="8" t="s">
        <v>446</v>
      </c>
      <c r="C13" s="9" t="s">
        <v>481</v>
      </c>
      <c r="D13" s="9"/>
    </row>
    <row r="14" ht="15" spans="1:4">
      <c r="A14" s="7">
        <v>12</v>
      </c>
      <c r="B14" s="8" t="s">
        <v>298</v>
      </c>
      <c r="C14" s="9" t="s">
        <v>481</v>
      </c>
      <c r="D14" s="9"/>
    </row>
    <row r="15" ht="15" spans="1:4">
      <c r="A15" s="7">
        <v>13</v>
      </c>
      <c r="B15" s="8" t="s">
        <v>163</v>
      </c>
      <c r="C15" s="9" t="s">
        <v>481</v>
      </c>
      <c r="D15" s="9"/>
    </row>
    <row r="16" ht="15" spans="1:4">
      <c r="A16" s="7">
        <v>14</v>
      </c>
      <c r="B16" s="8" t="s">
        <v>486</v>
      </c>
      <c r="C16" s="9" t="s">
        <v>481</v>
      </c>
      <c r="D16" s="9"/>
    </row>
    <row r="17" ht="15" spans="1:4">
      <c r="A17" s="7">
        <v>15</v>
      </c>
      <c r="B17" s="8" t="s">
        <v>225</v>
      </c>
      <c r="C17" s="9" t="s">
        <v>481</v>
      </c>
      <c r="D17" s="9"/>
    </row>
    <row r="18" ht="15" spans="1:4">
      <c r="A18" s="7">
        <v>16</v>
      </c>
      <c r="B18" s="8" t="s">
        <v>487</v>
      </c>
      <c r="C18" s="9" t="s">
        <v>481</v>
      </c>
      <c r="D18" s="9"/>
    </row>
    <row r="19" ht="15" spans="1:4">
      <c r="A19" s="7">
        <v>17</v>
      </c>
      <c r="B19" s="8" t="s">
        <v>488</v>
      </c>
      <c r="C19" s="9" t="s">
        <v>481</v>
      </c>
      <c r="D19" s="9"/>
    </row>
    <row r="20" ht="15" spans="1:4">
      <c r="A20" s="7">
        <v>18</v>
      </c>
      <c r="B20" s="8" t="s">
        <v>60</v>
      </c>
      <c r="C20" s="9" t="s">
        <v>481</v>
      </c>
      <c r="D20" s="9"/>
    </row>
    <row r="21" ht="15" spans="1:4">
      <c r="A21" s="7">
        <v>19</v>
      </c>
      <c r="B21" s="8" t="s">
        <v>288</v>
      </c>
      <c r="C21" s="9" t="s">
        <v>481</v>
      </c>
      <c r="D21" s="9"/>
    </row>
    <row r="22" ht="15" spans="1:4">
      <c r="A22" s="7">
        <v>20</v>
      </c>
      <c r="B22" s="8" t="s">
        <v>489</v>
      </c>
      <c r="C22" s="9" t="s">
        <v>481</v>
      </c>
      <c r="D22" s="9"/>
    </row>
    <row r="23" ht="15" spans="1:4">
      <c r="A23" s="7">
        <v>21</v>
      </c>
      <c r="B23" s="8" t="s">
        <v>42</v>
      </c>
      <c r="C23" s="9" t="s">
        <v>481</v>
      </c>
      <c r="D23" s="9"/>
    </row>
    <row r="24" ht="15" spans="1:4">
      <c r="A24" s="7">
        <v>22</v>
      </c>
      <c r="B24" s="8" t="s">
        <v>490</v>
      </c>
      <c r="C24" s="9" t="s">
        <v>481</v>
      </c>
      <c r="D24" s="9"/>
    </row>
    <row r="25" ht="15" spans="1:4">
      <c r="A25" s="7">
        <v>23</v>
      </c>
      <c r="B25" s="8" t="s">
        <v>491</v>
      </c>
      <c r="C25" s="9" t="s">
        <v>481</v>
      </c>
      <c r="D25" s="9"/>
    </row>
    <row r="26" ht="15" spans="1:4">
      <c r="A26" s="7">
        <v>24</v>
      </c>
      <c r="B26" s="8" t="s">
        <v>492</v>
      </c>
      <c r="C26" s="9" t="s">
        <v>481</v>
      </c>
      <c r="D26" s="9"/>
    </row>
    <row r="27" ht="15" spans="1:4">
      <c r="A27" s="7">
        <v>25</v>
      </c>
      <c r="B27" s="8" t="s">
        <v>99</v>
      </c>
      <c r="C27" s="9" t="s">
        <v>481</v>
      </c>
      <c r="D27" s="9"/>
    </row>
    <row r="28" ht="29.25" spans="1:4">
      <c r="A28" s="7">
        <v>26</v>
      </c>
      <c r="B28" s="8" t="s">
        <v>493</v>
      </c>
      <c r="C28" s="9" t="s">
        <v>481</v>
      </c>
      <c r="D28" s="9"/>
    </row>
    <row r="29" ht="15" spans="1:4">
      <c r="A29" s="7">
        <v>27</v>
      </c>
      <c r="B29" s="8" t="s">
        <v>117</v>
      </c>
      <c r="C29" s="9" t="s">
        <v>481</v>
      </c>
      <c r="D29" s="9"/>
    </row>
    <row r="30" ht="15" spans="1:4">
      <c r="A30" s="7">
        <v>28</v>
      </c>
      <c r="B30" s="8" t="s">
        <v>494</v>
      </c>
      <c r="C30" s="9" t="s">
        <v>481</v>
      </c>
      <c r="D30" s="9"/>
    </row>
    <row r="31" ht="15" spans="1:4">
      <c r="A31" s="7">
        <v>29</v>
      </c>
      <c r="B31" s="8" t="s">
        <v>495</v>
      </c>
      <c r="C31" s="9" t="s">
        <v>481</v>
      </c>
      <c r="D31" s="9"/>
    </row>
    <row r="32" ht="15" spans="1:4">
      <c r="A32" s="7">
        <v>30</v>
      </c>
      <c r="B32" s="8" t="s">
        <v>496</v>
      </c>
      <c r="C32" s="9" t="s">
        <v>481</v>
      </c>
      <c r="D32" s="9"/>
    </row>
    <row r="33" ht="15" spans="1:4">
      <c r="A33" s="7">
        <v>31</v>
      </c>
      <c r="B33" s="8" t="s">
        <v>497</v>
      </c>
      <c r="C33" s="9" t="s">
        <v>481</v>
      </c>
      <c r="D33" s="9"/>
    </row>
    <row r="34" ht="15" spans="1:4">
      <c r="A34" s="7">
        <v>32</v>
      </c>
      <c r="B34" s="8" t="s">
        <v>103</v>
      </c>
      <c r="C34" s="9" t="s">
        <v>481</v>
      </c>
      <c r="D34" s="9"/>
    </row>
    <row r="35" ht="15" spans="1:4">
      <c r="A35" s="7">
        <v>33</v>
      </c>
      <c r="B35" s="8" t="s">
        <v>498</v>
      </c>
      <c r="C35" s="9" t="s">
        <v>481</v>
      </c>
      <c r="D35" s="9"/>
    </row>
    <row r="36" ht="15" spans="1:4">
      <c r="A36" s="7">
        <v>34</v>
      </c>
      <c r="B36" s="8" t="s">
        <v>499</v>
      </c>
      <c r="C36" s="9" t="s">
        <v>481</v>
      </c>
      <c r="D36" s="9"/>
    </row>
    <row r="37" ht="15" spans="1:4">
      <c r="A37" s="7">
        <v>35</v>
      </c>
      <c r="B37" s="8" t="s">
        <v>500</v>
      </c>
      <c r="C37" s="9" t="s">
        <v>481</v>
      </c>
      <c r="D37" s="9"/>
    </row>
    <row r="38" ht="29.25" spans="1:4">
      <c r="A38" s="7">
        <v>36</v>
      </c>
      <c r="B38" s="8" t="s">
        <v>87</v>
      </c>
      <c r="C38" s="9" t="s">
        <v>481</v>
      </c>
      <c r="D38" s="9"/>
    </row>
    <row r="39" ht="15" spans="1:4">
      <c r="A39" s="7">
        <v>37</v>
      </c>
      <c r="B39" s="8" t="s">
        <v>295</v>
      </c>
      <c r="C39" s="9" t="s">
        <v>481</v>
      </c>
      <c r="D39" s="9"/>
    </row>
    <row r="40" ht="15" spans="1:4">
      <c r="A40" s="7">
        <v>38</v>
      </c>
      <c r="B40" s="8" t="s">
        <v>501</v>
      </c>
      <c r="C40" s="9" t="s">
        <v>481</v>
      </c>
      <c r="D40" s="9"/>
    </row>
    <row r="41" ht="15" spans="1:4">
      <c r="A41" s="7">
        <v>39</v>
      </c>
      <c r="B41" s="8" t="s">
        <v>502</v>
      </c>
      <c r="C41" s="9" t="s">
        <v>481</v>
      </c>
      <c r="D41" s="9"/>
    </row>
    <row r="42" ht="15" spans="1:4">
      <c r="A42" s="7">
        <v>40</v>
      </c>
      <c r="B42" s="8" t="s">
        <v>503</v>
      </c>
      <c r="C42" s="9" t="s">
        <v>481</v>
      </c>
      <c r="D42" s="9"/>
    </row>
    <row r="43" ht="15" spans="1:4">
      <c r="A43" s="7">
        <v>41</v>
      </c>
      <c r="B43" s="8" t="s">
        <v>504</v>
      </c>
      <c r="C43" s="9" t="s">
        <v>481</v>
      </c>
      <c r="D43" s="9"/>
    </row>
    <row r="44" ht="15" spans="1:4">
      <c r="A44" s="7">
        <v>42</v>
      </c>
      <c r="B44" s="8" t="s">
        <v>505</v>
      </c>
      <c r="C44" s="9" t="s">
        <v>481</v>
      </c>
      <c r="D44" s="9"/>
    </row>
    <row r="45" ht="15" spans="1:4">
      <c r="A45" s="7">
        <v>43</v>
      </c>
      <c r="B45" s="8" t="s">
        <v>506</v>
      </c>
      <c r="C45" s="9" t="s">
        <v>481</v>
      </c>
      <c r="D45" s="9"/>
    </row>
    <row r="46" ht="15" spans="1:4">
      <c r="A46" s="7">
        <v>44</v>
      </c>
      <c r="B46" s="8" t="s">
        <v>185</v>
      </c>
      <c r="C46" s="9" t="s">
        <v>481</v>
      </c>
      <c r="D46" s="9"/>
    </row>
    <row r="47" ht="15" spans="1:4">
      <c r="A47" s="7">
        <v>45</v>
      </c>
      <c r="B47" s="8" t="s">
        <v>69</v>
      </c>
      <c r="C47" s="9" t="s">
        <v>481</v>
      </c>
      <c r="D47" s="9"/>
    </row>
    <row r="48" ht="15" spans="1:4">
      <c r="A48" s="7">
        <v>46</v>
      </c>
      <c r="B48" s="8" t="s">
        <v>507</v>
      </c>
      <c r="C48" s="9" t="s">
        <v>481</v>
      </c>
      <c r="D48" s="9"/>
    </row>
    <row r="49" ht="29.25" spans="1:4">
      <c r="A49" s="7">
        <v>47</v>
      </c>
      <c r="B49" s="8" t="s">
        <v>508</v>
      </c>
      <c r="C49" s="9" t="s">
        <v>481</v>
      </c>
      <c r="D49" s="9"/>
    </row>
    <row r="50" ht="15" spans="1:4">
      <c r="A50" s="7">
        <v>48</v>
      </c>
      <c r="B50" s="8" t="s">
        <v>509</v>
      </c>
      <c r="C50" s="9" t="s">
        <v>481</v>
      </c>
      <c r="D50" s="9"/>
    </row>
    <row r="51" ht="15" spans="1:4">
      <c r="A51" s="7">
        <v>49</v>
      </c>
      <c r="B51" s="8" t="s">
        <v>128</v>
      </c>
      <c r="C51" s="9" t="s">
        <v>481</v>
      </c>
      <c r="D51" s="9"/>
    </row>
    <row r="52" ht="15" spans="1:4">
      <c r="A52" s="7">
        <v>50</v>
      </c>
      <c r="B52" s="8" t="s">
        <v>510</v>
      </c>
      <c r="C52" s="9" t="s">
        <v>481</v>
      </c>
      <c r="D52" s="9"/>
    </row>
    <row r="53" ht="15" spans="1:4">
      <c r="A53" s="7">
        <v>51</v>
      </c>
      <c r="B53" s="8" t="s">
        <v>84</v>
      </c>
      <c r="C53" s="9" t="s">
        <v>481</v>
      </c>
      <c r="D53" s="9"/>
    </row>
    <row r="54" ht="15" spans="1:4">
      <c r="A54" s="7">
        <v>52</v>
      </c>
      <c r="B54" s="8" t="s">
        <v>174</v>
      </c>
      <c r="C54" s="9" t="s">
        <v>481</v>
      </c>
      <c r="D54" s="9"/>
    </row>
    <row r="55" ht="15" spans="1:4">
      <c r="A55" s="7">
        <v>53</v>
      </c>
      <c r="B55" s="8" t="s">
        <v>511</v>
      </c>
      <c r="C55" s="9" t="s">
        <v>481</v>
      </c>
      <c r="D55" s="9"/>
    </row>
    <row r="56" ht="15" spans="1:4">
      <c r="A56" s="7">
        <v>54</v>
      </c>
      <c r="B56" s="8" t="s">
        <v>461</v>
      </c>
      <c r="C56" s="9" t="s">
        <v>481</v>
      </c>
      <c r="D56" s="9"/>
    </row>
    <row r="57" ht="15" spans="1:4">
      <c r="A57" s="7">
        <v>55</v>
      </c>
      <c r="B57" s="8" t="s">
        <v>512</v>
      </c>
      <c r="C57" s="9" t="s">
        <v>481</v>
      </c>
      <c r="D57" s="9"/>
    </row>
    <row r="58" ht="15" spans="1:4">
      <c r="A58" s="7">
        <v>56</v>
      </c>
      <c r="B58" s="8" t="s">
        <v>513</v>
      </c>
      <c r="C58" s="9" t="s">
        <v>481</v>
      </c>
      <c r="D58" s="9"/>
    </row>
    <row r="59" ht="15" spans="1:4">
      <c r="A59" s="7">
        <v>57</v>
      </c>
      <c r="B59" s="8" t="s">
        <v>514</v>
      </c>
      <c r="C59" s="9" t="s">
        <v>481</v>
      </c>
      <c r="D59" s="9"/>
    </row>
    <row r="60" ht="15" spans="1:4">
      <c r="A60" s="7">
        <v>58</v>
      </c>
      <c r="B60" s="8" t="s">
        <v>515</v>
      </c>
      <c r="C60" s="9" t="s">
        <v>481</v>
      </c>
      <c r="D60" s="9"/>
    </row>
    <row r="61" ht="15" spans="1:4">
      <c r="A61" s="7">
        <v>59</v>
      </c>
      <c r="B61" s="8" t="s">
        <v>516</v>
      </c>
      <c r="C61" s="9" t="s">
        <v>481</v>
      </c>
      <c r="D61" s="9"/>
    </row>
    <row r="62" ht="15" spans="1:4">
      <c r="A62" s="7">
        <v>60</v>
      </c>
      <c r="B62" s="8" t="s">
        <v>517</v>
      </c>
      <c r="C62" s="9" t="s">
        <v>481</v>
      </c>
      <c r="D62" s="9"/>
    </row>
    <row r="63" ht="15" spans="1:4">
      <c r="A63" s="7">
        <v>61</v>
      </c>
      <c r="B63" s="8" t="s">
        <v>74</v>
      </c>
      <c r="C63" s="9" t="s">
        <v>481</v>
      </c>
      <c r="D63" s="9"/>
    </row>
    <row r="64" ht="15" spans="1:4">
      <c r="A64" s="7">
        <v>62</v>
      </c>
      <c r="B64" s="8" t="s">
        <v>518</v>
      </c>
      <c r="C64" s="9" t="s">
        <v>481</v>
      </c>
      <c r="D64" s="9"/>
    </row>
    <row r="65" ht="15" spans="1:4">
      <c r="A65" s="7">
        <v>63</v>
      </c>
      <c r="B65" s="8" t="s">
        <v>519</v>
      </c>
      <c r="C65" s="9" t="s">
        <v>481</v>
      </c>
      <c r="D65" s="9"/>
    </row>
    <row r="66" ht="15" spans="1:4">
      <c r="A66" s="7">
        <v>64</v>
      </c>
      <c r="B66" s="8" t="s">
        <v>520</v>
      </c>
      <c r="C66" s="9" t="s">
        <v>481</v>
      </c>
      <c r="D66" s="9"/>
    </row>
    <row r="67" ht="15" spans="1:4">
      <c r="A67" s="7">
        <v>65</v>
      </c>
      <c r="B67" s="8" t="s">
        <v>441</v>
      </c>
      <c r="C67" s="9" t="s">
        <v>481</v>
      </c>
      <c r="D67" s="9"/>
    </row>
    <row r="68" ht="15" spans="1:4">
      <c r="A68" s="7">
        <v>66</v>
      </c>
      <c r="B68" s="8" t="s">
        <v>94</v>
      </c>
      <c r="C68" s="9" t="s">
        <v>481</v>
      </c>
      <c r="D68" s="9"/>
    </row>
    <row r="69" ht="15" spans="1:4">
      <c r="A69" s="7">
        <v>67</v>
      </c>
      <c r="B69" s="8" t="s">
        <v>521</v>
      </c>
      <c r="C69" s="9" t="s">
        <v>481</v>
      </c>
      <c r="D69" s="9"/>
    </row>
    <row r="70" ht="15" spans="1:4">
      <c r="A70" s="7">
        <v>68</v>
      </c>
      <c r="B70" s="8" t="s">
        <v>57</v>
      </c>
      <c r="C70" s="9" t="s">
        <v>481</v>
      </c>
      <c r="D70" s="9"/>
    </row>
    <row r="71" ht="15" spans="1:4">
      <c r="A71" s="7">
        <v>69</v>
      </c>
      <c r="B71" s="8" t="s">
        <v>77</v>
      </c>
      <c r="C71" s="9" t="s">
        <v>481</v>
      </c>
      <c r="D71" s="9"/>
    </row>
    <row r="72" ht="15" spans="1:4">
      <c r="A72" s="7">
        <v>70</v>
      </c>
      <c r="B72" s="8" t="s">
        <v>522</v>
      </c>
      <c r="C72" s="9" t="s">
        <v>481</v>
      </c>
      <c r="D72" s="9"/>
    </row>
    <row r="73" ht="15" spans="1:4">
      <c r="A73" s="7">
        <v>71</v>
      </c>
      <c r="B73" s="8" t="s">
        <v>523</v>
      </c>
      <c r="C73" s="9" t="s">
        <v>481</v>
      </c>
      <c r="D73" s="9"/>
    </row>
    <row r="74" ht="15" spans="1:4">
      <c r="A74" s="7">
        <v>72</v>
      </c>
      <c r="B74" s="8" t="s">
        <v>524</v>
      </c>
      <c r="C74" s="9" t="s">
        <v>481</v>
      </c>
      <c r="D74" s="9"/>
    </row>
    <row r="75" ht="15" spans="1:4">
      <c r="A75" s="7">
        <v>73</v>
      </c>
      <c r="B75" s="8" t="s">
        <v>525</v>
      </c>
      <c r="C75" s="9" t="s">
        <v>481</v>
      </c>
      <c r="D75" s="9"/>
    </row>
    <row r="76" ht="15" spans="1:4">
      <c r="A76" s="7">
        <v>74</v>
      </c>
      <c r="B76" s="8" t="s">
        <v>526</v>
      </c>
      <c r="C76" s="9" t="s">
        <v>481</v>
      </c>
      <c r="D76" s="9"/>
    </row>
    <row r="77" ht="15" spans="1:4">
      <c r="A77" s="7">
        <v>75</v>
      </c>
      <c r="B77" s="8" t="s">
        <v>527</v>
      </c>
      <c r="C77" s="9" t="s">
        <v>481</v>
      </c>
      <c r="D77" s="9"/>
    </row>
    <row r="78" ht="15" spans="1:4">
      <c r="A78" s="7">
        <v>76</v>
      </c>
      <c r="B78" s="8" t="s">
        <v>528</v>
      </c>
      <c r="C78" s="9" t="s">
        <v>481</v>
      </c>
      <c r="D78" s="9"/>
    </row>
    <row r="79" ht="15" spans="1:4">
      <c r="A79" s="7">
        <v>77</v>
      </c>
      <c r="B79" s="8" t="s">
        <v>529</v>
      </c>
      <c r="C79" s="9" t="s">
        <v>481</v>
      </c>
      <c r="D79" s="9"/>
    </row>
    <row r="80" ht="15" spans="1:4">
      <c r="A80" s="7">
        <v>78</v>
      </c>
      <c r="B80" s="8" t="s">
        <v>530</v>
      </c>
      <c r="C80" s="9" t="s">
        <v>481</v>
      </c>
      <c r="D80" s="9"/>
    </row>
    <row r="81" ht="15" spans="1:4">
      <c r="A81" s="7">
        <v>79</v>
      </c>
      <c r="B81" s="8" t="s">
        <v>531</v>
      </c>
      <c r="C81" s="9" t="s">
        <v>481</v>
      </c>
      <c r="D81" s="9"/>
    </row>
    <row r="82" ht="15" spans="1:4">
      <c r="A82" s="7">
        <v>80</v>
      </c>
      <c r="B82" s="8" t="s">
        <v>532</v>
      </c>
      <c r="C82" s="9" t="s">
        <v>481</v>
      </c>
      <c r="D82" s="9"/>
    </row>
    <row r="83" ht="15" spans="1:4">
      <c r="A83" s="7">
        <v>81</v>
      </c>
      <c r="B83" s="8" t="s">
        <v>533</v>
      </c>
      <c r="C83" s="9" t="s">
        <v>481</v>
      </c>
      <c r="D83" s="9"/>
    </row>
    <row r="84" ht="15" spans="1:4">
      <c r="A84" s="7">
        <v>82</v>
      </c>
      <c r="B84" s="8" t="s">
        <v>534</v>
      </c>
      <c r="C84" s="9" t="s">
        <v>481</v>
      </c>
      <c r="D84" s="9"/>
    </row>
    <row r="85" ht="15" spans="1:4">
      <c r="A85" s="7">
        <v>83</v>
      </c>
      <c r="B85" s="8" t="s">
        <v>535</v>
      </c>
      <c r="C85" s="9" t="s">
        <v>481</v>
      </c>
      <c r="D85" s="9"/>
    </row>
    <row r="86" ht="15" spans="1:4">
      <c r="A86" s="7">
        <v>84</v>
      </c>
      <c r="B86" s="8" t="s">
        <v>536</v>
      </c>
      <c r="C86" s="9" t="s">
        <v>481</v>
      </c>
      <c r="D86" s="9"/>
    </row>
    <row r="87" ht="15" spans="1:4">
      <c r="A87" s="7">
        <v>85</v>
      </c>
      <c r="B87" s="8" t="s">
        <v>537</v>
      </c>
      <c r="C87" s="9" t="s">
        <v>481</v>
      </c>
      <c r="D87" s="9" t="s">
        <v>538</v>
      </c>
    </row>
    <row r="88" ht="15" spans="1:4">
      <c r="A88" s="7">
        <v>86</v>
      </c>
      <c r="B88" s="8" t="s">
        <v>539</v>
      </c>
      <c r="C88" s="9" t="s">
        <v>481</v>
      </c>
      <c r="D88" s="9" t="s">
        <v>538</v>
      </c>
    </row>
    <row r="89" ht="15" spans="1:4">
      <c r="A89" s="7">
        <v>87</v>
      </c>
      <c r="B89" s="8" t="s">
        <v>540</v>
      </c>
      <c r="C89" s="9" t="s">
        <v>481</v>
      </c>
      <c r="D89" s="9" t="s">
        <v>538</v>
      </c>
    </row>
    <row r="90" ht="15" spans="1:4">
      <c r="A90" s="7">
        <v>88</v>
      </c>
      <c r="B90" s="8" t="s">
        <v>541</v>
      </c>
      <c r="C90" s="9" t="s">
        <v>481</v>
      </c>
      <c r="D90" s="9" t="s">
        <v>538</v>
      </c>
    </row>
    <row r="91" ht="15" spans="1:4">
      <c r="A91" s="7">
        <v>89</v>
      </c>
      <c r="B91" s="8" t="s">
        <v>542</v>
      </c>
      <c r="C91" s="9" t="s">
        <v>481</v>
      </c>
      <c r="D91" s="9" t="s">
        <v>538</v>
      </c>
    </row>
    <row r="92" ht="15" spans="1:4">
      <c r="A92" s="7">
        <v>90</v>
      </c>
      <c r="B92" s="8" t="s">
        <v>543</v>
      </c>
      <c r="C92" s="9" t="s">
        <v>481</v>
      </c>
      <c r="D92" s="9" t="s">
        <v>538</v>
      </c>
    </row>
    <row r="93" ht="15" spans="1:4">
      <c r="A93" s="7">
        <v>91</v>
      </c>
      <c r="B93" s="8" t="s">
        <v>214</v>
      </c>
      <c r="C93" s="9" t="s">
        <v>481</v>
      </c>
      <c r="D93" s="9" t="s">
        <v>538</v>
      </c>
    </row>
    <row r="94" ht="15" spans="1:4">
      <c r="A94" s="7">
        <v>92</v>
      </c>
      <c r="B94" s="8" t="s">
        <v>544</v>
      </c>
      <c r="C94" s="9" t="s">
        <v>481</v>
      </c>
      <c r="D94" s="9" t="s">
        <v>538</v>
      </c>
    </row>
    <row r="95" ht="15" spans="1:4">
      <c r="A95" s="7">
        <v>93</v>
      </c>
      <c r="B95" s="8" t="s">
        <v>545</v>
      </c>
      <c r="C95" s="9" t="s">
        <v>481</v>
      </c>
      <c r="D95" s="9" t="s">
        <v>538</v>
      </c>
    </row>
    <row r="96" ht="15" spans="1:4">
      <c r="A96" s="7">
        <v>94</v>
      </c>
      <c r="B96" s="8" t="s">
        <v>546</v>
      </c>
      <c r="C96" s="9" t="s">
        <v>481</v>
      </c>
      <c r="D96" s="9" t="s">
        <v>538</v>
      </c>
    </row>
    <row r="97" ht="15" spans="1:4">
      <c r="A97" s="7">
        <v>95</v>
      </c>
      <c r="B97" s="8" t="s">
        <v>547</v>
      </c>
      <c r="C97" s="9" t="s">
        <v>481</v>
      </c>
      <c r="D97" s="9" t="s">
        <v>538</v>
      </c>
    </row>
    <row r="98" ht="15" spans="1:4">
      <c r="A98" s="7">
        <v>96</v>
      </c>
      <c r="B98" s="8" t="s">
        <v>548</v>
      </c>
      <c r="C98" s="9" t="s">
        <v>481</v>
      </c>
      <c r="D98" s="9" t="s">
        <v>538</v>
      </c>
    </row>
    <row r="99" ht="15" spans="1:4">
      <c r="A99" s="7">
        <v>97</v>
      </c>
      <c r="B99" s="10" t="s">
        <v>549</v>
      </c>
      <c r="C99" s="9" t="s">
        <v>481</v>
      </c>
      <c r="D99" s="9" t="s">
        <v>538</v>
      </c>
    </row>
    <row r="100" ht="15" spans="1:4">
      <c r="A100" s="7">
        <v>98</v>
      </c>
      <c r="B100" s="8" t="s">
        <v>550</v>
      </c>
      <c r="C100" s="9" t="s">
        <v>481</v>
      </c>
      <c r="D100" s="9" t="s">
        <v>538</v>
      </c>
    </row>
    <row r="101" ht="15" spans="1:4">
      <c r="A101" s="7">
        <v>99</v>
      </c>
      <c r="B101" s="8" t="s">
        <v>551</v>
      </c>
      <c r="C101" s="9" t="s">
        <v>481</v>
      </c>
      <c r="D101" s="9" t="s">
        <v>538</v>
      </c>
    </row>
    <row r="102" ht="15" spans="1:4">
      <c r="A102" s="7">
        <v>100</v>
      </c>
      <c r="B102" s="8" t="s">
        <v>232</v>
      </c>
      <c r="C102" s="9" t="s">
        <v>481</v>
      </c>
      <c r="D102" s="9" t="s">
        <v>538</v>
      </c>
    </row>
    <row r="103" ht="15" spans="1:4">
      <c r="A103" s="7">
        <v>101</v>
      </c>
      <c r="B103" s="8" t="s">
        <v>552</v>
      </c>
      <c r="C103" s="9" t="s">
        <v>481</v>
      </c>
      <c r="D103" s="9" t="s">
        <v>538</v>
      </c>
    </row>
    <row r="104" ht="15" spans="1:4">
      <c r="A104" s="7">
        <v>102</v>
      </c>
      <c r="B104" s="8" t="s">
        <v>553</v>
      </c>
      <c r="C104" s="9" t="s">
        <v>481</v>
      </c>
      <c r="D104" s="9" t="s">
        <v>538</v>
      </c>
    </row>
    <row r="105" ht="15" spans="1:4">
      <c r="A105" s="7">
        <v>103</v>
      </c>
      <c r="B105" s="8" t="s">
        <v>64</v>
      </c>
      <c r="C105" s="9" t="s">
        <v>481</v>
      </c>
      <c r="D105" s="9" t="s">
        <v>538</v>
      </c>
    </row>
    <row r="106" ht="15" spans="1:4">
      <c r="A106" s="7">
        <v>104</v>
      </c>
      <c r="B106" s="8" t="s">
        <v>554</v>
      </c>
      <c r="C106" s="9" t="s">
        <v>481</v>
      </c>
      <c r="D106" s="9" t="s">
        <v>538</v>
      </c>
    </row>
    <row r="107" ht="15" spans="1:4">
      <c r="A107" s="7">
        <v>105</v>
      </c>
      <c r="B107" s="8" t="s">
        <v>555</v>
      </c>
      <c r="C107" s="9" t="s">
        <v>481</v>
      </c>
      <c r="D107" s="9" t="s">
        <v>538</v>
      </c>
    </row>
    <row r="108" ht="15" spans="1:4">
      <c r="A108" s="7">
        <v>106</v>
      </c>
      <c r="B108" s="8" t="s">
        <v>556</v>
      </c>
      <c r="C108" s="9" t="s">
        <v>481</v>
      </c>
      <c r="D108" s="9" t="s">
        <v>538</v>
      </c>
    </row>
    <row r="109" ht="15" spans="1:4">
      <c r="A109" s="7">
        <v>107</v>
      </c>
      <c r="B109" s="8" t="s">
        <v>557</v>
      </c>
      <c r="C109" s="9" t="s">
        <v>481</v>
      </c>
      <c r="D109" s="9" t="s">
        <v>538</v>
      </c>
    </row>
    <row r="110" ht="15" spans="1:4">
      <c r="A110" s="7">
        <v>108</v>
      </c>
      <c r="B110" s="8" t="s">
        <v>558</v>
      </c>
      <c r="C110" s="9" t="s">
        <v>481</v>
      </c>
      <c r="D110" s="9" t="s">
        <v>538</v>
      </c>
    </row>
    <row r="111" ht="15" spans="1:4">
      <c r="A111" s="7">
        <v>109</v>
      </c>
      <c r="B111" s="8" t="s">
        <v>559</v>
      </c>
      <c r="C111" s="9" t="s">
        <v>481</v>
      </c>
      <c r="D111" s="9" t="s">
        <v>538</v>
      </c>
    </row>
    <row r="112" ht="15" spans="1:4">
      <c r="A112" s="7">
        <v>110</v>
      </c>
      <c r="B112" s="8" t="s">
        <v>358</v>
      </c>
      <c r="C112" s="9" t="s">
        <v>481</v>
      </c>
      <c r="D112" s="9" t="s">
        <v>538</v>
      </c>
    </row>
    <row r="113" ht="15" spans="1:4">
      <c r="A113" s="7">
        <v>111</v>
      </c>
      <c r="B113" s="8" t="s">
        <v>560</v>
      </c>
      <c r="C113" s="9" t="s">
        <v>481</v>
      </c>
      <c r="D113" s="9" t="s">
        <v>538</v>
      </c>
    </row>
    <row r="114" ht="15" spans="1:4">
      <c r="A114" s="7">
        <v>112</v>
      </c>
      <c r="B114" s="8" t="s">
        <v>369</v>
      </c>
      <c r="C114" s="9" t="s">
        <v>481</v>
      </c>
      <c r="D114" s="9" t="s">
        <v>538</v>
      </c>
    </row>
    <row r="115" ht="15" spans="1:4">
      <c r="A115" s="7">
        <v>113</v>
      </c>
      <c r="B115" s="8" t="s">
        <v>561</v>
      </c>
      <c r="C115" s="9" t="s">
        <v>481</v>
      </c>
      <c r="D115" s="9" t="s">
        <v>538</v>
      </c>
    </row>
    <row r="116" ht="15" spans="1:4">
      <c r="A116" s="7">
        <v>114</v>
      </c>
      <c r="B116" s="8" t="s">
        <v>562</v>
      </c>
      <c r="C116" s="9" t="s">
        <v>481</v>
      </c>
      <c r="D116" s="9" t="s">
        <v>538</v>
      </c>
    </row>
    <row r="117" ht="15" spans="1:4">
      <c r="A117" s="7">
        <v>115</v>
      </c>
      <c r="B117" s="8" t="s">
        <v>563</v>
      </c>
      <c r="C117" s="9" t="s">
        <v>481</v>
      </c>
      <c r="D117" s="9" t="s">
        <v>538</v>
      </c>
    </row>
    <row r="118" ht="15" spans="1:4">
      <c r="A118" s="7">
        <v>116</v>
      </c>
      <c r="B118" s="8" t="s">
        <v>564</v>
      </c>
      <c r="C118" s="9" t="s">
        <v>481</v>
      </c>
      <c r="D118" s="9" t="s">
        <v>538</v>
      </c>
    </row>
    <row r="119" ht="15" spans="1:4">
      <c r="A119" s="7">
        <v>117</v>
      </c>
      <c r="B119" s="8" t="s">
        <v>565</v>
      </c>
      <c r="C119" s="9" t="s">
        <v>481</v>
      </c>
      <c r="D119" s="9" t="s">
        <v>538</v>
      </c>
    </row>
    <row r="120" ht="15" spans="1:4">
      <c r="A120" s="7">
        <v>118</v>
      </c>
      <c r="B120" s="8" t="s">
        <v>566</v>
      </c>
      <c r="C120" s="9" t="s">
        <v>481</v>
      </c>
      <c r="D120" s="9" t="s">
        <v>538</v>
      </c>
    </row>
    <row r="121" ht="15" spans="1:4">
      <c r="A121" s="7"/>
      <c r="B121" s="8" t="s">
        <v>319</v>
      </c>
      <c r="C121" s="9" t="s">
        <v>567</v>
      </c>
      <c r="D121" s="9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C35" sqref="C35"/>
    </sheetView>
  </sheetViews>
  <sheetFormatPr defaultColWidth="8.83333333333333" defaultRowHeight="14.25" outlineLevelCol="3"/>
  <cols>
    <col min="1" max="1" width="28" customWidth="1"/>
    <col min="2" max="2" width="30" customWidth="1"/>
  </cols>
  <sheetData>
    <row r="1" ht="15.75" spans="1:4">
      <c r="A1" s="1" t="s">
        <v>568</v>
      </c>
      <c r="B1" s="1" t="s">
        <v>569</v>
      </c>
      <c r="C1" s="1" t="s">
        <v>570</v>
      </c>
      <c r="D1" s="1" t="s">
        <v>571</v>
      </c>
    </row>
    <row r="2" spans="1:4">
      <c r="A2" t="s">
        <v>572</v>
      </c>
      <c r="B2" t="s">
        <v>573</v>
      </c>
      <c r="C2">
        <v>1</v>
      </c>
      <c r="D2">
        <v>10000</v>
      </c>
    </row>
    <row r="3" spans="1:4">
      <c r="A3" t="s">
        <v>574</v>
      </c>
      <c r="B3" t="s">
        <v>575</v>
      </c>
      <c r="C3">
        <v>2</v>
      </c>
      <c r="D3">
        <v>5000</v>
      </c>
    </row>
    <row r="4" spans="1:4">
      <c r="A4" t="s">
        <v>576</v>
      </c>
      <c r="B4" t="s">
        <v>577</v>
      </c>
      <c r="C4">
        <v>3</v>
      </c>
      <c r="D4">
        <v>2000</v>
      </c>
    </row>
    <row r="5" spans="1:4">
      <c r="A5" t="s">
        <v>578</v>
      </c>
      <c r="C5">
        <v>4</v>
      </c>
      <c r="D5">
        <v>1000</v>
      </c>
    </row>
    <row r="6" spans="1:4">
      <c r="A6" s="2" t="s">
        <v>579</v>
      </c>
      <c r="B6" s="2" t="s">
        <v>580</v>
      </c>
      <c r="C6" s="2">
        <v>5</v>
      </c>
      <c r="D6" s="2">
        <v>1000</v>
      </c>
    </row>
    <row r="7" spans="1:4">
      <c r="A7" s="2" t="s">
        <v>581</v>
      </c>
      <c r="B7" s="2" t="s">
        <v>582</v>
      </c>
      <c r="C7" s="2">
        <v>6</v>
      </c>
      <c r="D7" s="2">
        <v>800</v>
      </c>
    </row>
    <row r="9" spans="1:4">
      <c r="A9" t="s">
        <v>583</v>
      </c>
      <c r="B9" t="s">
        <v>584</v>
      </c>
      <c r="C9">
        <v>7</v>
      </c>
      <c r="D9">
        <v>3000</v>
      </c>
    </row>
    <row r="10" spans="1:4">
      <c r="A10" t="s">
        <v>585</v>
      </c>
      <c r="B10" t="s">
        <v>586</v>
      </c>
      <c r="C10">
        <v>8</v>
      </c>
      <c r="D10">
        <v>2000</v>
      </c>
    </row>
    <row r="11" spans="1:4">
      <c r="A11" t="s">
        <v>587</v>
      </c>
      <c r="B11" t="s">
        <v>588</v>
      </c>
      <c r="C11">
        <v>9</v>
      </c>
      <c r="D11">
        <v>1500</v>
      </c>
    </row>
    <row r="12" spans="1:4">
      <c r="A12" t="s">
        <v>589</v>
      </c>
      <c r="C12">
        <v>10</v>
      </c>
      <c r="D12">
        <v>1000</v>
      </c>
    </row>
    <row r="13" spans="1:4">
      <c r="A13" s="2" t="s">
        <v>590</v>
      </c>
      <c r="B13" s="2" t="s">
        <v>591</v>
      </c>
      <c r="C13" s="2">
        <v>11</v>
      </c>
      <c r="D13" s="2">
        <v>1000</v>
      </c>
    </row>
    <row r="14" spans="1:4">
      <c r="A14" s="2" t="s">
        <v>592</v>
      </c>
      <c r="B14" s="2" t="s">
        <v>593</v>
      </c>
      <c r="C14" s="2">
        <v>12</v>
      </c>
      <c r="D14" s="2">
        <v>800</v>
      </c>
    </row>
    <row r="15" spans="1:4">
      <c r="A15" t="s">
        <v>594</v>
      </c>
      <c r="B15" t="s">
        <v>594</v>
      </c>
      <c r="C15">
        <v>13</v>
      </c>
      <c r="D15" s="3" t="s">
        <v>138</v>
      </c>
    </row>
    <row r="16" hidden="1" spans="1:4">
      <c r="A16" t="s">
        <v>573</v>
      </c>
      <c r="C16">
        <v>1</v>
      </c>
      <c r="D16">
        <v>10000</v>
      </c>
    </row>
    <row r="17" hidden="1" spans="1:4">
      <c r="A17" t="s">
        <v>575</v>
      </c>
      <c r="C17">
        <v>2</v>
      </c>
      <c r="D17">
        <v>5000</v>
      </c>
    </row>
    <row r="18" hidden="1" spans="1:4">
      <c r="A18" t="s">
        <v>577</v>
      </c>
      <c r="C18">
        <v>3</v>
      </c>
      <c r="D18">
        <v>2000</v>
      </c>
    </row>
    <row r="19" hidden="1" spans="3:4">
      <c r="C19">
        <v>4</v>
      </c>
      <c r="D19">
        <v>1000</v>
      </c>
    </row>
    <row r="20" hidden="1" spans="1:4">
      <c r="A20" s="2" t="s">
        <v>580</v>
      </c>
      <c r="C20" s="2">
        <v>5</v>
      </c>
      <c r="D20" s="2">
        <v>1000</v>
      </c>
    </row>
    <row r="21" hidden="1" spans="1:4">
      <c r="A21" s="2" t="s">
        <v>582</v>
      </c>
      <c r="C21" s="2">
        <v>6</v>
      </c>
      <c r="D21" s="2">
        <v>800</v>
      </c>
    </row>
    <row r="22" hidden="1" spans="1:4">
      <c r="A22" t="s">
        <v>584</v>
      </c>
      <c r="C22">
        <v>7</v>
      </c>
      <c r="D22">
        <v>3000</v>
      </c>
    </row>
    <row r="23" hidden="1" spans="1:4">
      <c r="A23" t="s">
        <v>586</v>
      </c>
      <c r="C23">
        <v>8</v>
      </c>
      <c r="D23">
        <v>2000</v>
      </c>
    </row>
    <row r="24" hidden="1" spans="1:4">
      <c r="A24" t="s">
        <v>588</v>
      </c>
      <c r="C24">
        <v>9</v>
      </c>
      <c r="D24">
        <v>1500</v>
      </c>
    </row>
    <row r="25" hidden="1" spans="3:4">
      <c r="C25">
        <v>10</v>
      </c>
      <c r="D25">
        <v>1000</v>
      </c>
    </row>
    <row r="26" hidden="1" spans="1:4">
      <c r="A26" s="2" t="s">
        <v>591</v>
      </c>
      <c r="C26" s="2">
        <v>11</v>
      </c>
      <c r="D26" s="2">
        <v>1000</v>
      </c>
    </row>
    <row r="27" hidden="1" spans="1:4">
      <c r="A27" s="2" t="s">
        <v>593</v>
      </c>
      <c r="C27" s="2">
        <v>12</v>
      </c>
      <c r="D27" s="2">
        <v>800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 科技创新奖学金汇总表（学生）</vt:lpstr>
      <vt:lpstr>表1.全国普通高校大学生竞赛排行榜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三水1371550432</cp:lastModifiedBy>
  <dcterms:created xsi:type="dcterms:W3CDTF">2024-11-08T08:46:00Z</dcterms:created>
  <dcterms:modified xsi:type="dcterms:W3CDTF">2024-11-22T04:25:55Z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BE4422615C27471588E252D0F93716DD_12</vt:lpwstr>
  </property>
  <property fmtid="{D5CDD505-2E9C-101B-9397-08002B2CF9AE}" pid="3" name="KSOProductBuildVer">
    <vt:lpwstr>2052-12.1.0.18912</vt:lpwstr>
  </property>
</Properties>
</file>