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车康乐\Documents\WXWork\1688858177615853\Cache\File\2026-10\"/>
    </mc:Choice>
  </mc:AlternateContent>
  <bookViews>
    <workbookView windowWidth="24750" windowHeight="12080"/>
  </bookViews>
  <sheets>
    <sheet name="附件3 科技创新优秀指导教师信息汇总表" sheetId="1" r:id="rId1"/>
    <sheet name="表1.校区竞赛认定目录（2026年）" sheetId="2" r:id="rId2"/>
    <sheet name="表2.获奖金额及对应奖项" sheetId="3" r:id="rId3"/>
  </sheets>
  <definedNames>
    <definedName name="_xlnm._FilterDatabase" localSheetId="0" hidden="1">'附件3 科技创新优秀指导教师信息汇总表'!$A$1:$T$28</definedName>
    <definedName name="_xlnm._FilterDatabase" localSheetId="1" hidden="1">'表1.校区竞赛认定目录（2026年）'!$A$2:$D$90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<sst xmlns="http://schemas.openxmlformats.org/spreadsheetml/2006/main" count="476" uniqueCount="193">
  <si>
    <t>校区2025-2026学年科技创新优秀指导教师申报信息汇总表（教师填）</t>
  </si>
  <si>
    <t>序号</t>
  </si>
  <si>
    <t>姓名</t>
  </si>
  <si>
    <t>工号</t>
  </si>
  <si>
    <t>部门/学院</t>
  </si>
  <si>
    <t>指导赛事名称
(请按照表1填写）</t>
  </si>
  <si>
    <t>获奖时间</t>
  </si>
  <si>
    <t>竞赛类别
（一类/二类/其他）</t>
  </si>
  <si>
    <t>获奖级别</t>
  </si>
  <si>
    <t>获奖等级</t>
  </si>
  <si>
    <t>该级别奖项是否设置特等奖</t>
  </si>
  <si>
    <t>特等标签</t>
  </si>
  <si>
    <t>获奖总额（元）</t>
  </si>
  <si>
    <t>指导形式</t>
  </si>
  <si>
    <t>奖金分配比例
（填xx%，如20%）</t>
  </si>
  <si>
    <t>个人奖金金额（元）</t>
  </si>
  <si>
    <t>赛事计数</t>
  </si>
  <si>
    <t>赛事计数奖金比例</t>
  </si>
  <si>
    <t>最终发放奖金金额（元）</t>
  </si>
  <si>
    <t>是否仅证书</t>
  </si>
  <si>
    <t>明惠</t>
  </si>
  <si>
    <t>2018592006</t>
  </si>
  <si>
    <t>化工与环境学院</t>
  </si>
  <si>
    <t>全国大学生节能减排社会实践与科技竞赛</t>
  </si>
  <si>
    <t>国家级</t>
  </si>
  <si>
    <t>三等奖</t>
  </si>
  <si>
    <t>否</t>
  </si>
  <si>
    <t>团队</t>
  </si>
  <si>
    <t>第二项</t>
  </si>
  <si>
    <t>全国高校商业精英挑战赛-①品牌策划竞赛、②会展专业创新创业实践竞赛、③国际贸易竞赛、④创新创业竞赛⑤会计与商业管理素例竞赛</t>
  </si>
  <si>
    <t>二等奖</t>
  </si>
  <si>
    <t>第一项</t>
  </si>
  <si>
    <t>梁金强</t>
  </si>
  <si>
    <t>2024592110</t>
  </si>
  <si>
    <t>中国研究生人工智能创新大赛</t>
  </si>
  <si>
    <t>全国大学生语言文字能力大赛</t>
  </si>
  <si>
    <t>个人</t>
  </si>
  <si>
    <t>吴梅</t>
  </si>
  <si>
    <t>2016592017</t>
  </si>
  <si>
    <t>胡瑞</t>
  </si>
  <si>
    <t>2016591006</t>
  </si>
  <si>
    <t>马金贵</t>
  </si>
  <si>
    <t>2020591001</t>
  </si>
  <si>
    <t>全国大学生生命科学竞赛（CULSC）</t>
  </si>
  <si>
    <t>是</t>
  </si>
  <si>
    <t>安波</t>
  </si>
  <si>
    <t>2023563306</t>
  </si>
  <si>
    <t>全国大学生化工设计竞赛</t>
  </si>
  <si>
    <t>郅轲轲</t>
  </si>
  <si>
    <t>2018592010</t>
  </si>
  <si>
    <t>王志朴</t>
  </si>
  <si>
    <t>“挑战杯”中国大学生创业计划大赛主体赛</t>
  </si>
  <si>
    <t>一类</t>
  </si>
  <si>
    <t>省部级</t>
  </si>
  <si>
    <t>特等奖</t>
  </si>
  <si>
    <t>一类省部级特等奖（含特）</t>
  </si>
  <si>
    <t>田青梅</t>
  </si>
  <si>
    <t>2019591002</t>
  </si>
  <si>
    <t>全国大学生化工实验大赛</t>
  </si>
  <si>
    <t>二类</t>
  </si>
  <si>
    <t>范士广</t>
  </si>
  <si>
    <t>2023563307</t>
  </si>
  <si>
    <t>二类国家级三等奖（不含特）</t>
  </si>
  <si>
    <t>刘舜</t>
  </si>
  <si>
    <t>2019591003</t>
  </si>
  <si>
    <t>热则耶·热合米图力</t>
  </si>
  <si>
    <t>2016591021</t>
  </si>
  <si>
    <t>一等奖</t>
  </si>
  <si>
    <t>30%%</t>
  </si>
  <si>
    <t>一类省部级一等奖（含特）</t>
  </si>
  <si>
    <t>王茂仁</t>
  </si>
  <si>
    <t>2022592102</t>
  </si>
  <si>
    <t>中国大学生机械工程创新创意大赛</t>
  </si>
  <si>
    <t>侯军伟</t>
  </si>
  <si>
    <t>备注：标蓝格子有公式计算，无需自行填写</t>
  </si>
  <si>
    <t>中国石油大学（北京）克拉玛依校区创新创业竞赛认定目录（2026年）</t>
  </si>
  <si>
    <t>竞赛名称</t>
  </si>
  <si>
    <t>竞赛级别</t>
  </si>
  <si>
    <t>备注</t>
  </si>
  <si>
    <t>中国国际大学生创新大赛</t>
  </si>
  <si>
    <t>含主赛道、产业赛道、红旅赛道</t>
  </si>
  <si>
    <t>“挑战杯”全国大学生课外学术科技作品竞赛主体赛</t>
  </si>
  <si>
    <t>不含其它分赛道及专项赛</t>
  </si>
  <si>
    <t>“挑战杯”全国大学生课外学术科技作品竞赛-分赛道及专项赛</t>
  </si>
  <si>
    <t>含除主体赛外所有分赛道及专项赛</t>
  </si>
  <si>
    <t>“挑战杯”中国大学生创业计划大赛-分赛道及专项赛</t>
  </si>
  <si>
    <t>全国大学生创新创业训练计划年会展示</t>
  </si>
  <si>
    <t>ACM-ICPC国际大学生程序设计竞赛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</si>
  <si>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</si>
  <si>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</si>
  <si>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蓝桥杯全国大学生软件和信息技术大赛</t>
  </si>
  <si>
    <t>全国大学生地质技能竞赛</t>
  </si>
  <si>
    <t>睿抗机器人开发者大赛(RAICOM)</t>
  </si>
  <si>
    <t>华为ICT大赛</t>
  </si>
  <si>
    <t>中国机器人及人工智能大赛</t>
  </si>
  <si>
    <t>iCAN大学生创新创业大赛</t>
  </si>
  <si>
    <t>百度之星·程序设计大赛</t>
  </si>
  <si>
    <t>全国大学生计算机系统能力大赛</t>
  </si>
  <si>
    <t>全国大学生数字媒体科技作品及创意竞赛</t>
  </si>
  <si>
    <t>全球校园人工智能算法精英大赛</t>
  </si>
  <si>
    <t>全国大学生电子设计竞赛</t>
  </si>
  <si>
    <t>全国大学生机械创新设计大赛</t>
  </si>
  <si>
    <t>全国大学生智能汽车竞赛</t>
  </si>
  <si>
    <t>中国大学生工程实践与创新能力大赛</t>
  </si>
  <si>
    <t>全国大学生机器人大赛（CURC）</t>
  </si>
  <si>
    <t>原全国大学生机器人大赛-①RoboMaster、②RoboCon</t>
  </si>
  <si>
    <t>全国大学生先进成图技术与产品信息建模创新大赛</t>
  </si>
  <si>
    <t>全国三维数字化创新设计大赛</t>
  </si>
  <si>
    <t>“西门子杯”中国智能制造挑战赛</t>
  </si>
  <si>
    <t>全国大学生金相技能大赛</t>
  </si>
  <si>
    <t>全国周培源大学生力学竞赛</t>
  </si>
  <si>
    <t>中美青年创客大赛</t>
  </si>
  <si>
    <t>大学生新一代信息通信科技大赛</t>
  </si>
  <si>
    <t>原“大唐杯”全国大学生新一代信息通信技术大赛</t>
  </si>
  <si>
    <t>全国大学生嵌入式芯片与系统设计竞赛</t>
  </si>
  <si>
    <t>中国高校智能机器人创意大赛</t>
  </si>
  <si>
    <t>全国大学生物联网设计竞赛</t>
  </si>
  <si>
    <t>高教社杯全国大学生数学建模竞赛</t>
  </si>
  <si>
    <t>“外研社·国才杯”理解当代中国全国大学生外语能力大赛</t>
  </si>
  <si>
    <t>原外研社全国大学生英语系列赛-①英语演讲、②英语辩论、③英语写作、④英语阅读</t>
  </si>
  <si>
    <t>全国大学生光电设计竞赛</t>
  </si>
  <si>
    <t>全国大学生物理实验竞赛</t>
  </si>
  <si>
    <t>中国日报社“21世纪杯”全国英语演讲比赛</t>
  </si>
  <si>
    <t>原“21世纪杯”全国英语演讲比赛</t>
  </si>
  <si>
    <t>中华经典诵写讲大赛</t>
  </si>
  <si>
    <t>“外教社杯”全国高校学生跨文化能力大赛</t>
  </si>
  <si>
    <t>全国大学生统计建模大赛</t>
  </si>
  <si>
    <t>全国大学生电子商务“创新、创意及创业”挑战赛</t>
  </si>
  <si>
    <t>全国大学生市场调查与分析大赛</t>
  </si>
  <si>
    <t>“学创杯”全国大学生创业综合模拟大赛</t>
  </si>
  <si>
    <t>“工行杯”全国大学生金融科技创新大赛</t>
  </si>
  <si>
    <t>全国大学生能源经济学术创意大赛</t>
  </si>
  <si>
    <t>“科云杯”全国大学生财会职业能力大赛</t>
  </si>
  <si>
    <t>中国石油工程设计大赛</t>
  </si>
  <si>
    <t>全国大学生计算机应用能力与数字素养大赛</t>
  </si>
  <si>
    <t>原全国大学生计算机应用能力与信息素养大赛</t>
  </si>
  <si>
    <t>“外教社·词达人杯”全国大学生英语词汇能力大赛</t>
  </si>
  <si>
    <t>全国大学生数学竞赛</t>
  </si>
  <si>
    <t>“求是杯”国际诗歌创作与翻译大赛</t>
  </si>
  <si>
    <t>时报金犊奖</t>
  </si>
  <si>
    <t>全国高校企业价值创造实战竞赛</t>
  </si>
  <si>
    <t>“东方杯”全国大学生勘探地球物理大赛</t>
  </si>
  <si>
    <t>全国高校俄语大赛</t>
  </si>
  <si>
    <t>全国大学生职业规划大赛</t>
  </si>
  <si>
    <t>中国研究生智慧城市技术与创意设计大赛</t>
  </si>
  <si>
    <t>中国研究生创新实践系列大赛</t>
  </si>
  <si>
    <t>中国研究生未来飞行器创新大赛</t>
  </si>
  <si>
    <t>中国研究生创“芯”大赛</t>
  </si>
  <si>
    <t>中国研究生创“芯”大赛——EDA精英挑战赛</t>
  </si>
  <si>
    <t>中国研究生机器人创新设计大赛</t>
  </si>
  <si>
    <t>中国研究生能源装备创新设计大赛</t>
  </si>
  <si>
    <t>中国研究生公共管理案例大赛</t>
  </si>
  <si>
    <t>中国研究生乡村振兴科技强农+创新大赛</t>
  </si>
  <si>
    <t>中国研究生网络安全创新大赛</t>
  </si>
  <si>
    <t>中国研究生金融科技创新大赛</t>
  </si>
  <si>
    <t>中国研究生“美丽中国”创新设计大赛</t>
  </si>
  <si>
    <t>中国研究生“美丽中国”创新设计大赛——生物多样性保护与利用创新大赛</t>
  </si>
  <si>
    <t>中国研究生工程管理案例大赛</t>
  </si>
  <si>
    <t>中国研究生企业管理创新大赛</t>
  </si>
  <si>
    <t>中国研究生操作系统开源创新大赛</t>
  </si>
  <si>
    <t>中国研究生“文化中国”两创大赛</t>
  </si>
  <si>
    <t>中国研究生国际中文教育案例大赛</t>
  </si>
  <si>
    <t>中国研究生数学建模竞赛</t>
  </si>
  <si>
    <t>中国研究生电子设计竞赛</t>
  </si>
  <si>
    <t>中国研究生智能建造创新大赛</t>
  </si>
  <si>
    <t>中国研究生“双碳”创新与创意大赛</t>
  </si>
  <si>
    <t>其他比赛未在排行榜中</t>
  </si>
  <si>
    <t>其他</t>
  </si>
  <si>
    <t>设置特等奖</t>
  </si>
  <si>
    <t>未设置特等奖</t>
  </si>
  <si>
    <t>获奖档次</t>
  </si>
  <si>
    <t>该奖项奖金</t>
  </si>
  <si>
    <t>一类国家级特等奖（含特）</t>
  </si>
  <si>
    <t>一类国家级一等奖（不含特）</t>
  </si>
  <si>
    <t>一类国家级一等奖（含特）</t>
  </si>
  <si>
    <t>一类国家级二等奖（不含特）</t>
  </si>
  <si>
    <t>一类国家级二等奖（含特）</t>
  </si>
  <si>
    <t>一类国家级三等奖（不含特）</t>
  </si>
  <si>
    <t>一类国家级三等奖（含特）</t>
  </si>
  <si>
    <t>一类省部级一等奖（不含特）</t>
  </si>
  <si>
    <t>一类省部级二等奖（不含特）</t>
  </si>
  <si>
    <t>二类国家级特等奖（含特）</t>
  </si>
  <si>
    <t>二类国家级一等奖（不含特）</t>
  </si>
  <si>
    <t>二类国家级一等奖（含特）</t>
  </si>
  <si>
    <t>二类国家级二等奖（不含特）</t>
  </si>
  <si>
    <t>二类国家级二等奖（含特）</t>
  </si>
  <si>
    <t>二类国家级三等奖（含特）</t>
  </si>
  <si>
    <t>二类省部级特等奖（含特）</t>
  </si>
  <si>
    <t>二类省部级一等奖（不含特）</t>
  </si>
  <si>
    <t>二类省部级一等奖（含特）</t>
  </si>
  <si>
    <t>二类省部级二等奖（不含特）</t>
  </si>
  <si>
    <t>其他竞赛奖项</t>
  </si>
  <si>
    <t>仅证书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</si>
</sst>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3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1"/>
      <color rgb="FFFF0000"/>
      <name val="等线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color rgb="FFFF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5" tint="0.799982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8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</cellStyleXfs>
  <cellXfs count="45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right"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9" fontId="8" fillId="0" borderId="4" xfId="0" applyNumberFormat="1" applyFont="1" applyFill="1" applyBorder="1" applyAlignment="1">
      <alignment horizontal="center" vertical="center"/>
    </xf>
    <xf numFmtId="9" fontId="8" fillId="0" borderId="4" xfId="3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11" fillId="0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9" fontId="9" fillId="0" borderId="4" xfId="0" applyNumberFormat="1" applyFont="1" applyFill="1" applyBorder="1" applyAlignment="1">
      <alignment horizontal="center" vertical="center"/>
    </xf>
    <xf numFmtId="9" fontId="9" fillId="0" borderId="4" xfId="3" applyNumberFormat="1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12" fillId="0" borderId="4" xfId="0" applyFont="1" applyBorder="1" applyAlignment="1">
      <alignment horizontal="left" vertical="center"/>
    </xf>
    <xf numFmtId="0" fontId="0" fillId="0" borderId="4" xfId="0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3" xfId="50"/>
    <cellStyle name="常规 2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8"/>
  <sheetViews>
    <sheetView tabSelected="1" workbookViewId="0">
      <pane xSplit="4" ySplit="2" topLeftCell="E3" activePane="bottomRight" state="frozen"/>
      <selection/>
      <selection pane="topRight"/>
      <selection pane="bottomLeft"/>
      <selection pane="bottomRight" activeCell="R27" sqref="R27"/>
    </sheetView>
  </sheetViews>
  <sheetFormatPr defaultColWidth="9" defaultRowHeight="14"/>
  <cols>
    <col min="2" max="2" width="19.875" customWidth="1"/>
    <col min="3" max="3" width="13.8333333333333" customWidth="1"/>
    <col min="4" max="4" width="18.25" customWidth="1"/>
    <col min="5" max="5" width="49.4166666666667" customWidth="1"/>
    <col min="6" max="6" width="22.5" customWidth="1"/>
    <col min="7" max="7" width="14" customWidth="1"/>
    <col min="8" max="8" width="9.88333333333333" customWidth="1"/>
    <col min="9" max="9" width="10.4416666666667" customWidth="1"/>
    <col min="10" max="11" width="9.88333333333333" customWidth="1"/>
    <col min="12" max="12" width="28.3333333333333" customWidth="1"/>
    <col min="13" max="13" width="10.6666666666667" customWidth="1"/>
    <col min="15" max="15" width="15.2166666666667" customWidth="1"/>
    <col min="19" max="19" width="12" customWidth="1"/>
    <col min="22" max="22" width="28.1083333333333" customWidth="1"/>
    <col min="23" max="23" width="30.1083333333333" customWidth="1"/>
    <col min="25" max="25" width="11.3333333333333" customWidth="1"/>
  </cols>
  <sheetData>
    <row r="1" ht="30.6" customHeight="1" spans="1:20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ht="45" spans="1:20">
      <c r="A2" s="22" t="s">
        <v>1</v>
      </c>
      <c r="B2" s="22" t="s">
        <v>2</v>
      </c>
      <c r="C2" s="22" t="s">
        <v>3</v>
      </c>
      <c r="D2" s="22" t="s">
        <v>4</v>
      </c>
      <c r="E2" s="23" t="s">
        <v>5</v>
      </c>
      <c r="F2" s="23" t="s">
        <v>6</v>
      </c>
      <c r="G2" s="24" t="s">
        <v>7</v>
      </c>
      <c r="H2" s="22" t="s">
        <v>8</v>
      </c>
      <c r="I2" s="23" t="s">
        <v>9</v>
      </c>
      <c r="J2" s="23" t="s">
        <v>10</v>
      </c>
      <c r="K2" s="23" t="s">
        <v>11</v>
      </c>
      <c r="L2" s="23"/>
      <c r="M2" s="24" t="s">
        <v>12</v>
      </c>
      <c r="N2" s="23" t="s">
        <v>13</v>
      </c>
      <c r="O2" s="23" t="s">
        <v>14</v>
      </c>
      <c r="P2" s="24" t="s">
        <v>15</v>
      </c>
      <c r="Q2" s="23" t="s">
        <v>16</v>
      </c>
      <c r="R2" s="24" t="s">
        <v>17</v>
      </c>
      <c r="S2" s="24" t="s">
        <v>18</v>
      </c>
      <c r="T2" s="24" t="s">
        <v>19</v>
      </c>
    </row>
    <row r="3" s="17" customFormat="1" ht="30" customHeight="1" spans="1:20">
      <c r="A3" s="25">
        <v>1</v>
      </c>
      <c r="B3" s="26" t="s">
        <v>20</v>
      </c>
      <c r="C3" s="27" t="s">
        <v>21</v>
      </c>
      <c r="D3" s="26" t="s">
        <v>22</v>
      </c>
      <c r="E3" s="26" t="s">
        <v>23</v>
      </c>
      <c r="F3" s="28">
        <v>46235</v>
      </c>
      <c r="G3" s="25" t="str">
        <f>VLOOKUP(E3,'表1.校区竞赛认定目录（2026年）'!B3:C91,2,0)</f>
        <v>二类</v>
      </c>
      <c r="H3" s="26" t="s">
        <v>24</v>
      </c>
      <c r="I3" s="26" t="s">
        <v>25</v>
      </c>
      <c r="J3" s="26" t="s">
        <v>26</v>
      </c>
      <c r="K3" s="25" t="str">
        <f t="shared" ref="K3:K10" si="0">_xlfn.IFS(J3="是","（含特）",J3="否","（不含特）")</f>
        <v>（不含特）</v>
      </c>
      <c r="L3" s="25" t="str">
        <f t="shared" ref="L3:L11" si="1">G3&amp;H3&amp;I3&amp;K3</f>
        <v>二类国家级三等奖（不含特）</v>
      </c>
      <c r="M3" s="25">
        <f>VLOOKUP(L3,表2.获奖金额及对应奖项!A:D,4,0)</f>
        <v>1500</v>
      </c>
      <c r="N3" s="26" t="s">
        <v>27</v>
      </c>
      <c r="O3" s="29">
        <v>0.5</v>
      </c>
      <c r="P3" s="25">
        <f t="shared" ref="P3:P10" si="2">M3*O3</f>
        <v>750</v>
      </c>
      <c r="Q3" s="26" t="s">
        <v>28</v>
      </c>
      <c r="R3" s="30">
        <f t="shared" ref="R3:R10" si="3">_xlfn.IFS(Q3="第一项",100%,Q3="第二项",50%)</f>
        <v>0.5</v>
      </c>
      <c r="S3" s="25">
        <f>O3*M3*R3</f>
        <v>375</v>
      </c>
      <c r="T3" s="25" t="str">
        <f t="array" ref="T3">IF(COUNT(FIND({1,2,3,4,5,6,7,8,9,0},S3))&gt;0,"","仅证书")</f>
        <v/>
      </c>
    </row>
    <row r="4" s="17" customFormat="1" ht="30" customHeight="1" spans="1:20">
      <c r="A4" s="25">
        <v>2</v>
      </c>
      <c r="B4" s="25" t="s">
        <v>20</v>
      </c>
      <c r="C4" s="27" t="s">
        <v>21</v>
      </c>
      <c r="D4" s="25" t="s">
        <v>22</v>
      </c>
      <c r="E4" s="26" t="s">
        <v>29</v>
      </c>
      <c r="F4" s="28">
        <v>45658</v>
      </c>
      <c r="G4" s="25" t="str">
        <f>VLOOKUP(E4,'表1.校区竞赛认定目录（2026年）'!B5:C93,2,0)</f>
        <v>二类</v>
      </c>
      <c r="H4" s="26" t="s">
        <v>24</v>
      </c>
      <c r="I4" s="26" t="s">
        <v>30</v>
      </c>
      <c r="J4" s="26" t="s">
        <v>26</v>
      </c>
      <c r="K4" s="25" t="str">
        <f t="shared" si="0"/>
        <v>（不含特）</v>
      </c>
      <c r="L4" s="25" t="str">
        <f t="shared" si="1"/>
        <v>二类国家级二等奖（不含特）</v>
      </c>
      <c r="M4" s="25">
        <f>VLOOKUP(L4,表2.获奖金额及对应奖项!A:D,4,0)</f>
        <v>2000</v>
      </c>
      <c r="N4" s="26" t="s">
        <v>27</v>
      </c>
      <c r="O4" s="29">
        <v>1</v>
      </c>
      <c r="P4" s="25">
        <f t="shared" si="2"/>
        <v>2000</v>
      </c>
      <c r="Q4" s="26" t="s">
        <v>31</v>
      </c>
      <c r="R4" s="30">
        <f t="shared" si="3"/>
        <v>1</v>
      </c>
      <c r="S4" s="25">
        <f>O4*M4*R4</f>
        <v>2000</v>
      </c>
      <c r="T4" s="25"/>
    </row>
    <row r="5" s="17" customFormat="1" ht="30" customHeight="1" spans="1:20">
      <c r="A5" s="25">
        <v>3</v>
      </c>
      <c r="B5" s="31" t="s">
        <v>32</v>
      </c>
      <c r="C5" s="27" t="s">
        <v>33</v>
      </c>
      <c r="D5" s="25" t="s">
        <v>22</v>
      </c>
      <c r="E5" s="26" t="s">
        <v>34</v>
      </c>
      <c r="F5" s="28">
        <v>45931</v>
      </c>
      <c r="G5" s="25" t="str">
        <f>VLOOKUP(E5,'表1.校区竞赛认定目录（2026年）'!B45:C133,2,0)</f>
        <v>二类</v>
      </c>
      <c r="H5" s="26" t="s">
        <v>24</v>
      </c>
      <c r="I5" s="26" t="s">
        <v>25</v>
      </c>
      <c r="J5" s="26" t="s">
        <v>26</v>
      </c>
      <c r="K5" s="25" t="str">
        <f t="shared" si="0"/>
        <v>（不含特）</v>
      </c>
      <c r="L5" s="25" t="str">
        <f t="shared" si="1"/>
        <v>二类国家级三等奖（不含特）</v>
      </c>
      <c r="M5" s="25">
        <f>VLOOKUP(L5,表2.获奖金额及对应奖项!A:D,4,0)</f>
        <v>1500</v>
      </c>
      <c r="N5" s="26" t="s">
        <v>27</v>
      </c>
      <c r="O5" s="29">
        <v>1</v>
      </c>
      <c r="P5" s="25">
        <f t="shared" si="2"/>
        <v>1500</v>
      </c>
      <c r="Q5" s="26" t="s">
        <v>31</v>
      </c>
      <c r="R5" s="30">
        <f t="shared" si="3"/>
        <v>1</v>
      </c>
      <c r="S5" s="25">
        <f>O5*M5*R5</f>
        <v>1500</v>
      </c>
      <c r="T5" s="25" t="str">
        <f t="array" ref="T5">IF(COUNT(FIND({1,2,3,4,5,6,7,8,9,0},S5))&gt;0,"","仅证书")</f>
        <v/>
      </c>
    </row>
    <row r="6" s="17" customFormat="1" ht="30" customHeight="1" spans="1:20">
      <c r="A6" s="25">
        <v>4</v>
      </c>
      <c r="B6" s="31" t="s">
        <v>32</v>
      </c>
      <c r="C6" s="27" t="s">
        <v>33</v>
      </c>
      <c r="D6" s="25" t="s">
        <v>22</v>
      </c>
      <c r="E6" s="26" t="s">
        <v>35</v>
      </c>
      <c r="F6" s="28">
        <v>45992</v>
      </c>
      <c r="G6" s="25" t="str">
        <f>VLOOKUP(E6,'表1.校区竞赛认定目录（2026年）'!B46:C134,2,0)</f>
        <v>二类</v>
      </c>
      <c r="H6" s="26" t="s">
        <v>24</v>
      </c>
      <c r="I6" s="26" t="s">
        <v>25</v>
      </c>
      <c r="J6" s="26" t="s">
        <v>26</v>
      </c>
      <c r="K6" s="25" t="str">
        <f t="shared" si="0"/>
        <v>（不含特）</v>
      </c>
      <c r="L6" s="25" t="str">
        <f t="shared" si="1"/>
        <v>二类国家级三等奖（不含特）</v>
      </c>
      <c r="M6" s="25">
        <f>VLOOKUP(L6,表2.获奖金额及对应奖项!A:D,4,0)</f>
        <v>1500</v>
      </c>
      <c r="N6" s="26" t="s">
        <v>36</v>
      </c>
      <c r="O6" s="29">
        <v>1</v>
      </c>
      <c r="P6" s="25">
        <f t="shared" si="2"/>
        <v>1500</v>
      </c>
      <c r="Q6" s="26" t="s">
        <v>28</v>
      </c>
      <c r="R6" s="30">
        <f t="shared" si="3"/>
        <v>0.5</v>
      </c>
      <c r="S6" s="25">
        <f>O6*M6*R6</f>
        <v>750</v>
      </c>
      <c r="T6" s="25" t="str">
        <f t="array" ref="T6">IF(COUNT(FIND({1,2,3,4,5,6,7,8,9,0},S6))&gt;0,"","仅证书")</f>
        <v/>
      </c>
    </row>
    <row r="7" s="17" customFormat="1" ht="30" customHeight="1" spans="1:20">
      <c r="A7" s="25">
        <v>5</v>
      </c>
      <c r="B7" s="26" t="s">
        <v>37</v>
      </c>
      <c r="C7" s="27" t="s">
        <v>38</v>
      </c>
      <c r="D7" s="25" t="s">
        <v>22</v>
      </c>
      <c r="E7" s="25" t="s">
        <v>23</v>
      </c>
      <c r="F7" s="28">
        <v>46235</v>
      </c>
      <c r="G7" s="25" t="str">
        <f>VLOOKUP(E7,'表1.校区竞赛认定目录（2026年）'!B4:C92,2,0)</f>
        <v>二类</v>
      </c>
      <c r="H7" s="25" t="s">
        <v>24</v>
      </c>
      <c r="I7" s="25" t="s">
        <v>25</v>
      </c>
      <c r="J7" s="25" t="s">
        <v>26</v>
      </c>
      <c r="K7" s="25" t="str">
        <f t="shared" si="0"/>
        <v>（不含特）</v>
      </c>
      <c r="L7" s="25" t="str">
        <f t="shared" si="1"/>
        <v>二类国家级三等奖（不含特）</v>
      </c>
      <c r="M7" s="25">
        <f>VLOOKUP(L7,表2.获奖金额及对应奖项!A:D,4,0)</f>
        <v>1500</v>
      </c>
      <c r="N7" s="26" t="s">
        <v>27</v>
      </c>
      <c r="O7" s="29">
        <v>0.5</v>
      </c>
      <c r="P7" s="25">
        <f t="shared" si="2"/>
        <v>750</v>
      </c>
      <c r="Q7" s="26" t="s">
        <v>31</v>
      </c>
      <c r="R7" s="30">
        <f t="shared" si="3"/>
        <v>1</v>
      </c>
      <c r="S7" s="25">
        <f>O7*M7*R7</f>
        <v>750</v>
      </c>
      <c r="T7" s="25" t="str">
        <f t="array" ref="T7">IF(COUNT(FIND({1,2,3,4,5,6,7,8,9,0},S7))&gt;0,"","仅证书")</f>
        <v/>
      </c>
    </row>
    <row r="8" s="17" customFormat="1" ht="30" customHeight="1" spans="1:20">
      <c r="A8" s="25">
        <v>6</v>
      </c>
      <c r="B8" s="26" t="s">
        <v>39</v>
      </c>
      <c r="C8" s="27" t="s">
        <v>40</v>
      </c>
      <c r="D8" s="26" t="s">
        <v>22</v>
      </c>
      <c r="E8" s="26" t="s">
        <v>35</v>
      </c>
      <c r="F8" s="28">
        <v>46235</v>
      </c>
      <c r="G8" s="25" t="str">
        <f>VLOOKUP(E8,'表1.校区竞赛认定目录（2026年）'!B8:C96,2,0)</f>
        <v>二类</v>
      </c>
      <c r="H8" s="26" t="s">
        <v>24</v>
      </c>
      <c r="I8" s="26" t="s">
        <v>30</v>
      </c>
      <c r="J8" s="26" t="s">
        <v>26</v>
      </c>
      <c r="K8" s="25" t="str">
        <f t="shared" si="0"/>
        <v>（不含特）</v>
      </c>
      <c r="L8" s="25" t="str">
        <f t="shared" si="1"/>
        <v>二类国家级二等奖（不含特）</v>
      </c>
      <c r="M8" s="25">
        <f>VLOOKUP(L8,表2.获奖金额及对应奖项!A:D,4,0)</f>
        <v>2000</v>
      </c>
      <c r="N8" s="26" t="s">
        <v>36</v>
      </c>
      <c r="O8" s="29">
        <v>1</v>
      </c>
      <c r="P8" s="25">
        <f t="shared" si="2"/>
        <v>2000</v>
      </c>
      <c r="Q8" s="26" t="s">
        <v>31</v>
      </c>
      <c r="R8" s="30">
        <f t="shared" si="3"/>
        <v>1</v>
      </c>
      <c r="S8" s="25">
        <f t="shared" ref="S8:S14" si="4">O8*M8*R8</f>
        <v>2000</v>
      </c>
      <c r="T8" s="25" t="str">
        <f t="array" ref="T8">IF(COUNT(FIND({1,2,3,4,5,6,7,8,9,0},S8))&gt;0,"","仅证书")</f>
        <v/>
      </c>
    </row>
    <row r="9" s="17" customFormat="1" ht="30" customHeight="1" spans="1:20">
      <c r="A9" s="25">
        <v>7</v>
      </c>
      <c r="B9" s="26" t="s">
        <v>41</v>
      </c>
      <c r="C9" s="27" t="s">
        <v>42</v>
      </c>
      <c r="D9" s="26" t="s">
        <v>22</v>
      </c>
      <c r="E9" s="26" t="s">
        <v>43</v>
      </c>
      <c r="F9" s="32">
        <v>46235</v>
      </c>
      <c r="G9" s="25" t="str">
        <f>VLOOKUP(E9,'表1.校区竞赛认定目录（2026年）'!B23:C111,2,0)</f>
        <v>二类</v>
      </c>
      <c r="H9" s="26" t="s">
        <v>24</v>
      </c>
      <c r="I9" s="26" t="s">
        <v>25</v>
      </c>
      <c r="J9" s="26" t="s">
        <v>44</v>
      </c>
      <c r="K9" s="25" t="str">
        <f t="shared" si="0"/>
        <v>（含特）</v>
      </c>
      <c r="L9" s="25" t="str">
        <f t="shared" si="1"/>
        <v>二类国家级三等奖（含特）</v>
      </c>
      <c r="M9" s="25">
        <f>VLOOKUP(L9,表2.获奖金额及对应奖项!A:D,4,0)</f>
        <v>1000</v>
      </c>
      <c r="N9" s="26" t="s">
        <v>27</v>
      </c>
      <c r="O9" s="29">
        <v>0.5</v>
      </c>
      <c r="P9" s="25">
        <f t="shared" si="2"/>
        <v>500</v>
      </c>
      <c r="Q9" s="26" t="s">
        <v>31</v>
      </c>
      <c r="R9" s="30">
        <f t="shared" si="3"/>
        <v>1</v>
      </c>
      <c r="S9" s="25">
        <f t="shared" si="4"/>
        <v>500</v>
      </c>
      <c r="T9" s="25" t="str">
        <f t="array" ref="T9">IF(COUNT(FIND({1,2,3,4,5,6,7,8,9,0},S9))&gt;0,"","仅证书")</f>
        <v/>
      </c>
    </row>
    <row r="10" s="17" customFormat="1" ht="30" customHeight="1" spans="1:20">
      <c r="A10" s="25">
        <v>8</v>
      </c>
      <c r="B10" s="26" t="s">
        <v>45</v>
      </c>
      <c r="C10" s="27" t="s">
        <v>46</v>
      </c>
      <c r="D10" s="26" t="s">
        <v>22</v>
      </c>
      <c r="E10" s="26" t="s">
        <v>47</v>
      </c>
      <c r="F10" s="32">
        <v>45896</v>
      </c>
      <c r="G10" s="25" t="str">
        <f>VLOOKUP(E10,'表1.校区竞赛认定目录（2026年）'!B25:C113,2,0)</f>
        <v>二类</v>
      </c>
      <c r="H10" s="26" t="s">
        <v>24</v>
      </c>
      <c r="I10" s="26" t="s">
        <v>30</v>
      </c>
      <c r="J10" s="26" t="s">
        <v>44</v>
      </c>
      <c r="K10" s="25" t="str">
        <f t="shared" si="0"/>
        <v>（含特）</v>
      </c>
      <c r="L10" s="25" t="str">
        <f t="shared" si="1"/>
        <v>二类国家级二等奖（含特）</v>
      </c>
      <c r="M10" s="25">
        <f>VLOOKUP(L10,表2.获奖金额及对应奖项!A:D,4,0)</f>
        <v>1500</v>
      </c>
      <c r="N10" s="26" t="s">
        <v>27</v>
      </c>
      <c r="O10" s="29">
        <v>0.5</v>
      </c>
      <c r="P10" s="25">
        <f t="shared" si="2"/>
        <v>750</v>
      </c>
      <c r="Q10" s="26" t="s">
        <v>31</v>
      </c>
      <c r="R10" s="30">
        <f t="shared" si="3"/>
        <v>1</v>
      </c>
      <c r="S10" s="25">
        <f t="shared" si="4"/>
        <v>750</v>
      </c>
      <c r="T10" s="25" t="str">
        <f t="array" ref="T10">IF(COUNT(FIND({1,2,3,4,5,6,7,8,9,0},S10))&gt;0,"","仅证书")</f>
        <v/>
      </c>
    </row>
    <row r="11" s="17" customFormat="1" ht="30" customHeight="1" spans="1:20">
      <c r="A11" s="25">
        <v>9</v>
      </c>
      <c r="B11" s="25" t="s">
        <v>45</v>
      </c>
      <c r="C11" s="27" t="s">
        <v>46</v>
      </c>
      <c r="D11" s="25" t="s">
        <v>22</v>
      </c>
      <c r="E11" s="26" t="s">
        <v>47</v>
      </c>
      <c r="F11" s="28">
        <v>45896</v>
      </c>
      <c r="G11" s="25" t="str">
        <f>VLOOKUP(E11,'表1.校区竞赛认定目录（2026年）'!B26:C114,2,0)</f>
        <v>二类</v>
      </c>
      <c r="H11" s="26" t="s">
        <v>24</v>
      </c>
      <c r="I11" s="26" t="s">
        <v>25</v>
      </c>
      <c r="J11" s="26" t="s">
        <v>44</v>
      </c>
      <c r="K11" s="25" t="str">
        <f t="shared" ref="K11:K23" si="5">_xlfn.IFS(J11="是","（含特）",J11="否","（不含特）")</f>
        <v>（含特）</v>
      </c>
      <c r="L11" s="25" t="str">
        <f t="shared" si="1"/>
        <v>二类国家级三等奖（含特）</v>
      </c>
      <c r="M11" s="25">
        <f>VLOOKUP(L11,表2.获奖金额及对应奖项!A:D,4,0)</f>
        <v>1000</v>
      </c>
      <c r="N11" s="26" t="s">
        <v>27</v>
      </c>
      <c r="O11" s="29">
        <v>1</v>
      </c>
      <c r="P11" s="25">
        <f t="shared" ref="P11:P18" si="6">M11*O11</f>
        <v>1000</v>
      </c>
      <c r="Q11" s="26" t="s">
        <v>28</v>
      </c>
      <c r="R11" s="30">
        <f t="shared" ref="R11:R18" si="7">_xlfn.IFS(Q11="第一项",100%,Q11="第二项",50%)</f>
        <v>0.5</v>
      </c>
      <c r="S11" s="25">
        <f t="shared" si="4"/>
        <v>500</v>
      </c>
      <c r="T11" s="25" t="str">
        <f t="array" ref="T11">IF(COUNT(FIND({1,2,3,4,5,6,7,8,9,0},S11))&gt;0,"","仅证书")</f>
        <v/>
      </c>
    </row>
    <row r="12" s="17" customFormat="1" ht="30" customHeight="1" spans="1:20">
      <c r="A12" s="25">
        <v>10</v>
      </c>
      <c r="B12" s="25" t="s">
        <v>48</v>
      </c>
      <c r="C12" s="27" t="s">
        <v>49</v>
      </c>
      <c r="D12" s="25" t="s">
        <v>22</v>
      </c>
      <c r="E12" s="26" t="s">
        <v>35</v>
      </c>
      <c r="F12" s="28">
        <v>45992</v>
      </c>
      <c r="G12" s="25" t="str">
        <f>VLOOKUP(E12,'表1.校区竞赛认定目录（2026年）'!B28:C116,2,0)</f>
        <v>二类</v>
      </c>
      <c r="H12" s="26" t="s">
        <v>24</v>
      </c>
      <c r="I12" s="26" t="s">
        <v>30</v>
      </c>
      <c r="J12" s="26" t="s">
        <v>26</v>
      </c>
      <c r="K12" s="25" t="str">
        <f t="shared" si="5"/>
        <v>（不含特）</v>
      </c>
      <c r="L12" s="25" t="str">
        <f t="shared" ref="L12:L19" si="8">G12&amp;H12&amp;I12&amp;K12</f>
        <v>二类国家级二等奖（不含特）</v>
      </c>
      <c r="M12" s="25">
        <f>VLOOKUP(L12,表2.获奖金额及对应奖项!A:D,4,0)</f>
        <v>2000</v>
      </c>
      <c r="N12" s="26" t="s">
        <v>36</v>
      </c>
      <c r="O12" s="29">
        <v>1</v>
      </c>
      <c r="P12" s="25">
        <f t="shared" si="6"/>
        <v>2000</v>
      </c>
      <c r="Q12" s="26" t="s">
        <v>31</v>
      </c>
      <c r="R12" s="30">
        <f t="shared" si="7"/>
        <v>1</v>
      </c>
      <c r="S12" s="25">
        <f t="shared" si="4"/>
        <v>2000</v>
      </c>
      <c r="T12" s="25" t="str">
        <f t="array" ref="T12">IF(COUNT(FIND({1,2,3,4,5,6,7,8,9,0},S12))&gt;0,"","仅证书")</f>
        <v/>
      </c>
    </row>
    <row r="13" s="17" customFormat="1" ht="30" customHeight="1" spans="1:20">
      <c r="A13" s="25">
        <v>11</v>
      </c>
      <c r="B13" s="25" t="s">
        <v>50</v>
      </c>
      <c r="C13" s="27">
        <v>2019592037</v>
      </c>
      <c r="D13" s="25" t="s">
        <v>22</v>
      </c>
      <c r="E13" s="26" t="s">
        <v>51</v>
      </c>
      <c r="F13" s="28">
        <v>46174</v>
      </c>
      <c r="G13" s="25" t="s">
        <v>52</v>
      </c>
      <c r="H13" s="26" t="s">
        <v>53</v>
      </c>
      <c r="I13" s="26" t="s">
        <v>54</v>
      </c>
      <c r="J13" s="26" t="s">
        <v>44</v>
      </c>
      <c r="K13" s="25" t="str">
        <f t="shared" si="5"/>
        <v>（含特）</v>
      </c>
      <c r="L13" s="25" t="s">
        <v>55</v>
      </c>
      <c r="M13" s="25">
        <v>1000</v>
      </c>
      <c r="N13" s="26" t="s">
        <v>27</v>
      </c>
      <c r="O13" s="29">
        <v>0.8</v>
      </c>
      <c r="P13" s="25">
        <v>800</v>
      </c>
      <c r="Q13" s="26" t="s">
        <v>31</v>
      </c>
      <c r="R13" s="30">
        <f t="shared" si="7"/>
        <v>1</v>
      </c>
      <c r="S13" s="25">
        <f t="shared" si="4"/>
        <v>800</v>
      </c>
      <c r="T13" s="25"/>
    </row>
    <row r="14" s="17" customFormat="1" ht="30" customHeight="1" spans="1:20">
      <c r="A14" s="25">
        <v>12</v>
      </c>
      <c r="B14" s="25" t="s">
        <v>56</v>
      </c>
      <c r="C14" s="27" t="s">
        <v>57</v>
      </c>
      <c r="D14" s="25" t="s">
        <v>22</v>
      </c>
      <c r="E14" s="26" t="s">
        <v>58</v>
      </c>
      <c r="F14" s="28">
        <v>46235</v>
      </c>
      <c r="G14" s="25" t="str">
        <f>VLOOKUP(E14,'表1.校区竞赛认定目录（2026年）'!B2:C90,2,0)</f>
        <v>二类</v>
      </c>
      <c r="H14" s="26" t="s">
        <v>24</v>
      </c>
      <c r="I14" s="26" t="s">
        <v>30</v>
      </c>
      <c r="J14" s="26" t="s">
        <v>44</v>
      </c>
      <c r="K14" s="25" t="str">
        <f t="shared" si="5"/>
        <v>（含特）</v>
      </c>
      <c r="L14" s="25" t="str">
        <f t="shared" si="8"/>
        <v>二类国家级二等奖（含特）</v>
      </c>
      <c r="M14" s="25">
        <f>VLOOKUP(L14,表2.获奖金额及对应奖项!A:D,4,0)</f>
        <v>1500</v>
      </c>
      <c r="N14" s="26" t="s">
        <v>27</v>
      </c>
      <c r="O14" s="29">
        <v>0.4</v>
      </c>
      <c r="P14" s="25">
        <f t="shared" si="6"/>
        <v>600</v>
      </c>
      <c r="Q14" s="26" t="s">
        <v>31</v>
      </c>
      <c r="R14" s="30">
        <f t="shared" si="7"/>
        <v>1</v>
      </c>
      <c r="S14" s="25">
        <f t="shared" si="4"/>
        <v>600</v>
      </c>
      <c r="T14" s="25" t="str">
        <f t="array" ref="T14">IF(COUNT(FIND({1,2,3,4,5,6,7,8,9,0},S14))&gt;0,"","仅证书")</f>
        <v/>
      </c>
    </row>
    <row r="15" s="17" customFormat="1" ht="30" customHeight="1" spans="1:20">
      <c r="A15" s="25">
        <v>13</v>
      </c>
      <c r="B15" s="25" t="s">
        <v>56</v>
      </c>
      <c r="C15" s="27" t="s">
        <v>57</v>
      </c>
      <c r="D15" s="25" t="s">
        <v>22</v>
      </c>
      <c r="E15" s="26" t="s">
        <v>58</v>
      </c>
      <c r="F15" s="28">
        <v>46235</v>
      </c>
      <c r="G15" s="25" t="s">
        <v>59</v>
      </c>
      <c r="H15" s="26" t="s">
        <v>53</v>
      </c>
      <c r="I15" s="26" t="s">
        <v>54</v>
      </c>
      <c r="J15" s="26" t="s">
        <v>44</v>
      </c>
      <c r="K15" s="25" t="str">
        <f t="shared" si="5"/>
        <v>（含特）</v>
      </c>
      <c r="L15" s="25" t="str">
        <f t="shared" si="8"/>
        <v>二类省部级特等奖（含特）</v>
      </c>
      <c r="M15" s="25">
        <f>VLOOKUP(L15,表2.获奖金额及对应奖项!A:D,4,0)</f>
        <v>800</v>
      </c>
      <c r="N15" s="26" t="s">
        <v>27</v>
      </c>
      <c r="O15" s="29">
        <v>0.4</v>
      </c>
      <c r="P15" s="25">
        <f t="shared" si="6"/>
        <v>320</v>
      </c>
      <c r="Q15" s="26" t="s">
        <v>28</v>
      </c>
      <c r="R15" s="30">
        <f t="shared" si="7"/>
        <v>0.5</v>
      </c>
      <c r="S15" s="25">
        <f t="shared" ref="S15:S18" si="9">M15*O15*R15</f>
        <v>160</v>
      </c>
      <c r="T15" s="25"/>
    </row>
    <row r="16" s="17" customFormat="1" ht="30" customHeight="1" spans="1:20">
      <c r="A16" s="25">
        <v>14</v>
      </c>
      <c r="B16" s="25" t="s">
        <v>60</v>
      </c>
      <c r="C16" s="27" t="s">
        <v>61</v>
      </c>
      <c r="D16" s="25" t="s">
        <v>22</v>
      </c>
      <c r="E16" s="26" t="s">
        <v>23</v>
      </c>
      <c r="F16" s="28">
        <v>46235</v>
      </c>
      <c r="G16" s="25" t="s">
        <v>59</v>
      </c>
      <c r="H16" s="26" t="s">
        <v>24</v>
      </c>
      <c r="I16" s="26" t="s">
        <v>25</v>
      </c>
      <c r="J16" s="26" t="s">
        <v>26</v>
      </c>
      <c r="K16" s="25" t="str">
        <f t="shared" si="5"/>
        <v>（不含特）</v>
      </c>
      <c r="L16" s="25" t="s">
        <v>62</v>
      </c>
      <c r="M16" s="25">
        <f>VLOOKUP(L16,表2.获奖金额及对应奖项!A:D,4,0)</f>
        <v>1500</v>
      </c>
      <c r="N16" s="26" t="s">
        <v>27</v>
      </c>
      <c r="O16" s="29">
        <v>1</v>
      </c>
      <c r="P16" s="25">
        <f t="shared" si="6"/>
        <v>1500</v>
      </c>
      <c r="Q16" s="26" t="s">
        <v>31</v>
      </c>
      <c r="R16" s="30">
        <f t="shared" si="7"/>
        <v>1</v>
      </c>
      <c r="S16" s="25">
        <f t="shared" si="9"/>
        <v>1500</v>
      </c>
      <c r="T16" s="25"/>
    </row>
    <row r="17" s="18" customFormat="1" ht="30" customHeight="1" spans="1:20">
      <c r="A17" s="25">
        <v>15</v>
      </c>
      <c r="B17" s="25" t="s">
        <v>63</v>
      </c>
      <c r="C17" s="27" t="s">
        <v>64</v>
      </c>
      <c r="D17" s="25" t="s">
        <v>22</v>
      </c>
      <c r="E17" s="26" t="s">
        <v>58</v>
      </c>
      <c r="F17" s="28">
        <v>46235</v>
      </c>
      <c r="G17" s="25" t="s">
        <v>59</v>
      </c>
      <c r="H17" s="26" t="s">
        <v>24</v>
      </c>
      <c r="I17" s="26" t="s">
        <v>30</v>
      </c>
      <c r="J17" s="26" t="s">
        <v>44</v>
      </c>
      <c r="K17" s="25" t="str">
        <f t="shared" si="5"/>
        <v>（含特）</v>
      </c>
      <c r="L17" s="25" t="str">
        <f t="shared" si="8"/>
        <v>二类国家级二等奖（含特）</v>
      </c>
      <c r="M17" s="25">
        <f>VLOOKUP(L17,表2.获奖金额及对应奖项!A:D,4,0)</f>
        <v>1500</v>
      </c>
      <c r="N17" s="26" t="s">
        <v>27</v>
      </c>
      <c r="O17" s="29">
        <v>0.3</v>
      </c>
      <c r="P17" s="25">
        <f t="shared" si="6"/>
        <v>450</v>
      </c>
      <c r="Q17" s="26" t="s">
        <v>31</v>
      </c>
      <c r="R17" s="30">
        <f t="shared" si="7"/>
        <v>1</v>
      </c>
      <c r="S17" s="25">
        <f t="shared" si="9"/>
        <v>450</v>
      </c>
      <c r="T17" s="33"/>
    </row>
    <row r="18" s="18" customFormat="1" ht="30" customHeight="1" spans="1:20">
      <c r="A18" s="25">
        <v>16</v>
      </c>
      <c r="B18" s="25" t="s">
        <v>63</v>
      </c>
      <c r="C18" s="27" t="s">
        <v>64</v>
      </c>
      <c r="D18" s="25" t="s">
        <v>22</v>
      </c>
      <c r="E18" s="26" t="s">
        <v>58</v>
      </c>
      <c r="F18" s="28">
        <v>46235</v>
      </c>
      <c r="G18" s="25" t="s">
        <v>59</v>
      </c>
      <c r="H18" s="26" t="s">
        <v>53</v>
      </c>
      <c r="I18" s="26" t="s">
        <v>54</v>
      </c>
      <c r="J18" s="26" t="s">
        <v>44</v>
      </c>
      <c r="K18" s="25" t="str">
        <f t="shared" si="5"/>
        <v>（含特）</v>
      </c>
      <c r="L18" s="25" t="str">
        <f t="shared" si="8"/>
        <v>二类省部级特等奖（含特）</v>
      </c>
      <c r="M18" s="25">
        <f>VLOOKUP(L18,表2.获奖金额及对应奖项!A:D,4,0)</f>
        <v>800</v>
      </c>
      <c r="N18" s="26" t="s">
        <v>27</v>
      </c>
      <c r="O18" s="29">
        <v>0.3</v>
      </c>
      <c r="P18" s="25">
        <f t="shared" si="6"/>
        <v>240</v>
      </c>
      <c r="Q18" s="26" t="s">
        <v>28</v>
      </c>
      <c r="R18" s="30">
        <f t="shared" si="7"/>
        <v>0.5</v>
      </c>
      <c r="S18" s="25">
        <f t="shared" si="9"/>
        <v>120</v>
      </c>
      <c r="T18" s="33"/>
    </row>
    <row r="19" s="19" customFormat="1" ht="30" customHeight="1" spans="1:20">
      <c r="A19" s="25">
        <v>15</v>
      </c>
      <c r="B19" s="25" t="s">
        <v>65</v>
      </c>
      <c r="C19" s="27" t="s">
        <v>66</v>
      </c>
      <c r="D19" s="25" t="s">
        <v>22</v>
      </c>
      <c r="E19" s="26" t="s">
        <v>58</v>
      </c>
      <c r="F19" s="28">
        <v>46204</v>
      </c>
      <c r="G19" s="25" t="s">
        <v>59</v>
      </c>
      <c r="H19" s="26" t="s">
        <v>53</v>
      </c>
      <c r="I19" s="26" t="s">
        <v>67</v>
      </c>
      <c r="J19" s="26" t="s">
        <v>44</v>
      </c>
      <c r="K19" s="25" t="str">
        <f t="shared" si="5"/>
        <v>（含特）</v>
      </c>
      <c r="L19" s="25" t="str">
        <f t="shared" si="8"/>
        <v>二类省部级一等奖（含特）</v>
      </c>
      <c r="M19" s="25">
        <v>600</v>
      </c>
      <c r="N19" s="26" t="s">
        <v>27</v>
      </c>
      <c r="O19" s="29" t="s">
        <v>68</v>
      </c>
      <c r="P19" s="25">
        <v>600</v>
      </c>
      <c r="Q19" s="26" t="s">
        <v>31</v>
      </c>
      <c r="R19" s="30">
        <v>1</v>
      </c>
      <c r="S19" s="25">
        <v>600</v>
      </c>
      <c r="T19" s="34"/>
    </row>
    <row r="20" s="19" customFormat="1" ht="30" customHeight="1" spans="1:20">
      <c r="A20" s="25">
        <v>16</v>
      </c>
      <c r="B20" s="25" t="s">
        <v>65</v>
      </c>
      <c r="C20" s="27" t="s">
        <v>66</v>
      </c>
      <c r="D20" s="25" t="s">
        <v>22</v>
      </c>
      <c r="E20" s="26" t="s">
        <v>51</v>
      </c>
      <c r="F20" s="28">
        <v>46174</v>
      </c>
      <c r="G20" s="25" t="s">
        <v>52</v>
      </c>
      <c r="H20" s="26" t="s">
        <v>53</v>
      </c>
      <c r="I20" s="26" t="s">
        <v>67</v>
      </c>
      <c r="J20" s="26" t="s">
        <v>44</v>
      </c>
      <c r="K20" s="25" t="str">
        <f t="shared" si="5"/>
        <v>（含特）</v>
      </c>
      <c r="L20" s="25" t="s">
        <v>69</v>
      </c>
      <c r="M20" s="25">
        <v>800</v>
      </c>
      <c r="N20" s="26" t="s">
        <v>27</v>
      </c>
      <c r="O20" s="29">
        <v>0.5</v>
      </c>
      <c r="P20" s="25">
        <v>400</v>
      </c>
      <c r="Q20" s="26" t="s">
        <v>28</v>
      </c>
      <c r="R20" s="30">
        <v>0.5</v>
      </c>
      <c r="S20" s="25">
        <v>200</v>
      </c>
      <c r="T20" s="34"/>
    </row>
    <row r="21" s="19" customFormat="1" ht="30" customHeight="1" spans="1:20">
      <c r="A21" s="25">
        <v>18</v>
      </c>
      <c r="B21" s="25" t="s">
        <v>70</v>
      </c>
      <c r="C21" s="27" t="s">
        <v>71</v>
      </c>
      <c r="D21" s="25" t="s">
        <v>22</v>
      </c>
      <c r="E21" s="26" t="s">
        <v>72</v>
      </c>
      <c r="F21" s="28">
        <v>45894</v>
      </c>
      <c r="G21" s="25" t="str">
        <f>VLOOKUP(E21,'表1.校区竞赛认定目录（2026年）'!B9:C97,2,0)</f>
        <v>二类</v>
      </c>
      <c r="H21" s="26" t="s">
        <v>24</v>
      </c>
      <c r="I21" s="26" t="s">
        <v>67</v>
      </c>
      <c r="J21" s="26" t="s">
        <v>26</v>
      </c>
      <c r="K21" s="25" t="str">
        <f t="shared" si="5"/>
        <v>（不含特）</v>
      </c>
      <c r="L21" s="25" t="str">
        <f>G21&amp;H21&amp;I21&amp;K21</f>
        <v>二类国家级一等奖（不含特）</v>
      </c>
      <c r="M21" s="25">
        <f>VLOOKUP(L21,表2.获奖金额及对应奖项!A:D,4,0)</f>
        <v>3000</v>
      </c>
      <c r="N21" s="26" t="s">
        <v>36</v>
      </c>
      <c r="O21" s="29">
        <v>1</v>
      </c>
      <c r="P21" s="25">
        <f>M21*O21</f>
        <v>3000</v>
      </c>
      <c r="Q21" s="26" t="s">
        <v>31</v>
      </c>
      <c r="R21" s="30">
        <f>_xlfn.IFS(Q21="第一项",100%,Q21="第二项",50%)</f>
        <v>1</v>
      </c>
      <c r="S21" s="25">
        <f>O21*M21*R21</f>
        <v>3000</v>
      </c>
      <c r="T21" s="34" t="str">
        <f t="array" ref="T21">IF(COUNT(FIND({1,2,3,4,5,6,7,8,9,0},S21))&gt;0,"","仅证书")</f>
        <v/>
      </c>
    </row>
    <row r="22" ht="30" customHeight="1" spans="1:20">
      <c r="A22" s="25">
        <v>19</v>
      </c>
      <c r="B22" s="25" t="s">
        <v>73</v>
      </c>
      <c r="C22" s="27" t="s">
        <v>66</v>
      </c>
      <c r="D22" s="25" t="s">
        <v>22</v>
      </c>
      <c r="E22" s="26" t="s">
        <v>51</v>
      </c>
      <c r="F22" s="28">
        <v>46174</v>
      </c>
      <c r="G22" s="25" t="s">
        <v>52</v>
      </c>
      <c r="H22" s="26" t="s">
        <v>53</v>
      </c>
      <c r="I22" s="26" t="s">
        <v>67</v>
      </c>
      <c r="J22" s="26" t="s">
        <v>44</v>
      </c>
      <c r="K22" s="25" t="str">
        <f t="shared" si="5"/>
        <v>（含特）</v>
      </c>
      <c r="L22" s="25" t="s">
        <v>69</v>
      </c>
      <c r="M22" s="25">
        <v>800</v>
      </c>
      <c r="N22" s="26" t="s">
        <v>27</v>
      </c>
      <c r="O22" s="29">
        <v>0.5</v>
      </c>
      <c r="P22" s="25">
        <v>400</v>
      </c>
      <c r="Q22" s="26" t="s">
        <v>28</v>
      </c>
      <c r="R22" s="30">
        <v>0.5</v>
      </c>
      <c r="S22" s="25">
        <v>200</v>
      </c>
      <c r="T22" s="35"/>
    </row>
    <row r="23" ht="30" customHeight="1" spans="1:20">
      <c r="A23" s="25">
        <v>20</v>
      </c>
      <c r="B23" s="36" t="s">
        <v>73</v>
      </c>
      <c r="C23" s="37" t="s">
        <v>66</v>
      </c>
      <c r="D23" s="33" t="s">
        <v>22</v>
      </c>
      <c r="E23" s="33" t="s">
        <v>51</v>
      </c>
      <c r="F23" s="38">
        <v>46174</v>
      </c>
      <c r="G23" s="33" t="s">
        <v>52</v>
      </c>
      <c r="H23" s="33" t="s">
        <v>53</v>
      </c>
      <c r="I23" s="33" t="s">
        <v>54</v>
      </c>
      <c r="J23" s="33" t="s">
        <v>44</v>
      </c>
      <c r="K23" s="33" t="str">
        <f t="shared" si="5"/>
        <v>（含特）</v>
      </c>
      <c r="L23" s="33" t="s">
        <v>69</v>
      </c>
      <c r="M23" s="39">
        <v>800</v>
      </c>
      <c r="N23" s="33" t="s">
        <v>27</v>
      </c>
      <c r="O23" s="40">
        <v>1</v>
      </c>
      <c r="P23" s="39">
        <v>1000</v>
      </c>
      <c r="Q23" s="33" t="s">
        <v>31</v>
      </c>
      <c r="R23" s="41">
        <v>1</v>
      </c>
      <c r="S23" s="33">
        <v>1000</v>
      </c>
      <c r="T23" s="42"/>
    </row>
    <row r="28" ht="23.4" customHeight="1" spans="1:20">
      <c r="A28" s="43" t="s">
        <v>74</v>
      </c>
      <c r="B28" s="43"/>
      <c r="C28" s="43"/>
      <c r="D28" s="43"/>
      <c r="E28" s="43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</row>
  </sheetData>
  <autoFilter xmlns:etc="http://www.wps.cn/officeDocument/2017/etCustomData" ref="A1:T28" etc:filterBottomFollowUsedRange="0">
    <extLst/>
  </autoFilter>
  <mergeCells count="2">
    <mergeCell ref="A1:T1"/>
    <mergeCell ref="A28:E28"/>
  </mergeCells>
  <dataValidations count="6">
    <dataValidation type="list" allowBlank="1" showInputMessage="1" showErrorMessage="1" sqref="E3:E21">
      <formula1>'表1.校区竞赛认定目录（2026年）'!$B$3:$B$90</formula1>
    </dataValidation>
    <dataValidation type="list" allowBlank="1" showInputMessage="1" showErrorMessage="1" sqref="H3:H12 H14:H21 H22:H23">
      <formula1>"国家级,省部级"</formula1>
    </dataValidation>
    <dataValidation type="list" allowBlank="1" showInputMessage="1" showErrorMessage="1" sqref="I3:I12 I14:I21 I22:I23">
      <formula1>"特等奖,一等奖,二等奖,三等奖"</formula1>
    </dataValidation>
    <dataValidation type="list" allowBlank="1" showInputMessage="1" showErrorMessage="1" sqref="J3:J12 J14:J21 J22:J23">
      <formula1>"是,否"</formula1>
    </dataValidation>
    <dataValidation type="list" allowBlank="1" showInputMessage="1" showErrorMessage="1" sqref="N3:N12 N14:N21 N22:N23">
      <formula1>"个人,团队"</formula1>
    </dataValidation>
    <dataValidation type="list" allowBlank="1" showInputMessage="1" showErrorMessage="1" sqref="Q3:Q21 Q22:Q23">
      <formula1>"第一项,第二项"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topLeftCell="A90" workbookViewId="0">
      <selection activeCell="A1" sqref="A1"/>
    </sheetView>
  </sheetViews>
  <sheetFormatPr defaultColWidth="8.21666666666667" defaultRowHeight="30" customHeight="1" outlineLevelCol="3"/>
  <cols>
    <col min="2" max="2" width="74.3333333333333" customWidth="1"/>
    <col min="3" max="3" width="9.66666666666667" customWidth="1"/>
    <col min="4" max="4" width="38.3333333333333" customWidth="1"/>
  </cols>
  <sheetData>
    <row r="1" customHeight="1" spans="1:4">
      <c r="A1" s="7" t="s">
        <v>75</v>
      </c>
      <c r="B1" s="7"/>
      <c r="C1" s="7"/>
    </row>
    <row r="2" customHeight="1" spans="1:4">
      <c r="A2" s="8" t="s">
        <v>1</v>
      </c>
      <c r="B2" s="9" t="s">
        <v>76</v>
      </c>
      <c r="C2" s="9" t="s">
        <v>77</v>
      </c>
      <c r="D2" s="9" t="s">
        <v>78</v>
      </c>
    </row>
    <row r="3" customHeight="1" spans="1:4">
      <c r="A3" s="10">
        <v>1</v>
      </c>
      <c r="B3" s="11" t="s">
        <v>79</v>
      </c>
      <c r="C3" s="12" t="s">
        <v>52</v>
      </c>
      <c r="D3" s="13" t="s">
        <v>80</v>
      </c>
    </row>
    <row r="4" customHeight="1" spans="1:4">
      <c r="A4" s="10">
        <v>2</v>
      </c>
      <c r="B4" s="11" t="s">
        <v>81</v>
      </c>
      <c r="C4" s="12" t="s">
        <v>52</v>
      </c>
      <c r="D4" s="13" t="s">
        <v>82</v>
      </c>
    </row>
    <row r="5" customHeight="1" spans="1:4">
      <c r="A5" s="10">
        <v>3</v>
      </c>
      <c r="B5" s="11" t="s">
        <v>51</v>
      </c>
      <c r="C5" s="12" t="s">
        <v>52</v>
      </c>
      <c r="D5" s="13" t="s">
        <v>82</v>
      </c>
    </row>
    <row r="6" customHeight="1" spans="1:4">
      <c r="A6" s="10">
        <v>4</v>
      </c>
      <c r="B6" s="14" t="s">
        <v>83</v>
      </c>
      <c r="C6" s="10" t="s">
        <v>59</v>
      </c>
      <c r="D6" s="15" t="s">
        <v>84</v>
      </c>
    </row>
    <row r="7" customHeight="1" spans="1:4">
      <c r="A7" s="10">
        <v>5</v>
      </c>
      <c r="B7" s="14" t="s">
        <v>85</v>
      </c>
      <c r="C7" s="10" t="s">
        <v>59</v>
      </c>
      <c r="D7" s="15" t="s">
        <v>84</v>
      </c>
    </row>
    <row r="8" customHeight="1" spans="1:4">
      <c r="A8" s="10">
        <v>6</v>
      </c>
      <c r="B8" s="14" t="s">
        <v>86</v>
      </c>
      <c r="C8" s="10" t="s">
        <v>59</v>
      </c>
      <c r="D8" s="15"/>
    </row>
    <row r="9" customHeight="1" spans="1:4">
      <c r="A9" s="10">
        <v>7</v>
      </c>
      <c r="B9" s="14" t="s">
        <v>87</v>
      </c>
      <c r="C9" s="10" t="s">
        <v>59</v>
      </c>
      <c r="D9" s="15"/>
    </row>
    <row r="10" customHeight="1" spans="1:4">
      <c r="A10" s="10">
        <v>8</v>
      </c>
      <c r="B10" s="14" t="s">
        <v>88</v>
      </c>
      <c r="C10" s="10" t="s">
        <v>59</v>
      </c>
      <c r="D10" s="15"/>
    </row>
    <row r="11" customHeight="1" spans="1:4">
      <c r="A11" s="10">
        <v>9</v>
      </c>
      <c r="B11" s="14" t="s">
        <v>89</v>
      </c>
      <c r="C11" s="10" t="s">
        <v>59</v>
      </c>
      <c r="D11" s="15"/>
    </row>
    <row r="12" customHeight="1" spans="1:4">
      <c r="A12" s="10">
        <v>10</v>
      </c>
      <c r="B12" s="14" t="s">
        <v>90</v>
      </c>
      <c r="C12" s="10" t="s">
        <v>59</v>
      </c>
      <c r="D12" s="15"/>
    </row>
    <row r="13" customHeight="1" spans="1:4">
      <c r="A13" s="10">
        <v>11</v>
      </c>
      <c r="B13" s="14" t="s">
        <v>91</v>
      </c>
      <c r="C13" s="10" t="s">
        <v>59</v>
      </c>
      <c r="D13" s="15"/>
    </row>
    <row r="14" customHeight="1" spans="1:4">
      <c r="A14" s="10">
        <v>12</v>
      </c>
      <c r="B14" s="14" t="s">
        <v>92</v>
      </c>
      <c r="C14" s="10" t="s">
        <v>59</v>
      </c>
      <c r="D14" s="15"/>
    </row>
    <row r="15" customHeight="1" spans="1:4">
      <c r="A15" s="10">
        <v>13</v>
      </c>
      <c r="B15" s="14" t="s">
        <v>93</v>
      </c>
      <c r="C15" s="10" t="s">
        <v>59</v>
      </c>
      <c r="D15" s="15"/>
    </row>
    <row r="16" customHeight="1" spans="1:4">
      <c r="A16" s="10">
        <v>14</v>
      </c>
      <c r="B16" s="14" t="s">
        <v>94</v>
      </c>
      <c r="C16" s="10" t="s">
        <v>59</v>
      </c>
      <c r="D16" s="15"/>
    </row>
    <row r="17" customHeight="1" spans="1:4">
      <c r="A17" s="10">
        <v>15</v>
      </c>
      <c r="B17" s="14" t="s">
        <v>95</v>
      </c>
      <c r="C17" s="10" t="s">
        <v>59</v>
      </c>
      <c r="D17" s="15"/>
    </row>
    <row r="18" customHeight="1" spans="1:4">
      <c r="A18" s="10">
        <v>16</v>
      </c>
      <c r="B18" s="14" t="s">
        <v>96</v>
      </c>
      <c r="C18" s="10" t="s">
        <v>59</v>
      </c>
      <c r="D18" s="15"/>
    </row>
    <row r="19" customHeight="1" spans="1:4">
      <c r="A19" s="10">
        <v>17</v>
      </c>
      <c r="B19" s="14" t="s">
        <v>97</v>
      </c>
      <c r="C19" s="10" t="s">
        <v>59</v>
      </c>
      <c r="D19" s="15"/>
    </row>
    <row r="20" customHeight="1" spans="1:4">
      <c r="A20" s="10">
        <v>18</v>
      </c>
      <c r="B20" s="14" t="s">
        <v>98</v>
      </c>
      <c r="C20" s="10" t="s">
        <v>59</v>
      </c>
      <c r="D20" s="15"/>
    </row>
    <row r="21" customHeight="1" spans="1:4">
      <c r="A21" s="10">
        <v>19</v>
      </c>
      <c r="B21" s="14" t="s">
        <v>99</v>
      </c>
      <c r="C21" s="10" t="s">
        <v>59</v>
      </c>
      <c r="D21" s="15"/>
    </row>
    <row r="22" customHeight="1" spans="1:4">
      <c r="A22" s="10">
        <v>20</v>
      </c>
      <c r="B22" s="14" t="s">
        <v>100</v>
      </c>
      <c r="C22" s="10" t="s">
        <v>59</v>
      </c>
      <c r="D22" s="15"/>
    </row>
    <row r="23" customHeight="1" spans="1:4">
      <c r="A23" s="10">
        <v>21</v>
      </c>
      <c r="B23" s="14" t="s">
        <v>101</v>
      </c>
      <c r="C23" s="10" t="s">
        <v>59</v>
      </c>
      <c r="D23" s="15"/>
    </row>
    <row r="24" customHeight="1" spans="1:4">
      <c r="A24" s="10">
        <v>22</v>
      </c>
      <c r="B24" s="14" t="s">
        <v>102</v>
      </c>
      <c r="C24" s="10" t="s">
        <v>59</v>
      </c>
      <c r="D24" s="15"/>
    </row>
    <row r="25" customHeight="1" spans="1:4">
      <c r="A25" s="10">
        <v>23</v>
      </c>
      <c r="B25" s="14" t="s">
        <v>103</v>
      </c>
      <c r="C25" s="10" t="s">
        <v>59</v>
      </c>
      <c r="D25" s="15"/>
    </row>
    <row r="26" customHeight="1" spans="1:4">
      <c r="A26" s="10">
        <v>24</v>
      </c>
      <c r="B26" s="14" t="s">
        <v>47</v>
      </c>
      <c r="C26" s="10" t="s">
        <v>59</v>
      </c>
      <c r="D26" s="15"/>
    </row>
    <row r="27" customHeight="1" spans="1:4">
      <c r="A27" s="10">
        <v>25</v>
      </c>
      <c r="B27" s="14" t="s">
        <v>104</v>
      </c>
      <c r="C27" s="10" t="s">
        <v>59</v>
      </c>
      <c r="D27" s="15" t="s">
        <v>105</v>
      </c>
    </row>
    <row r="28" customHeight="1" spans="1:4">
      <c r="A28" s="10">
        <v>26</v>
      </c>
      <c r="B28" s="14" t="s">
        <v>106</v>
      </c>
      <c r="C28" s="10" t="s">
        <v>59</v>
      </c>
      <c r="D28" s="15"/>
    </row>
    <row r="29" customHeight="1" spans="1:4">
      <c r="A29" s="10">
        <v>27</v>
      </c>
      <c r="B29" s="14" t="s">
        <v>107</v>
      </c>
      <c r="C29" s="10" t="s">
        <v>59</v>
      </c>
      <c r="D29" s="15"/>
    </row>
    <row r="30" customHeight="1" spans="1:4">
      <c r="A30" s="10">
        <v>28</v>
      </c>
      <c r="B30" s="14" t="s">
        <v>108</v>
      </c>
      <c r="C30" s="10" t="s">
        <v>59</v>
      </c>
      <c r="D30" s="15"/>
    </row>
    <row r="31" customHeight="1" spans="1:4">
      <c r="A31" s="10">
        <v>29</v>
      </c>
      <c r="B31" s="14" t="s">
        <v>109</v>
      </c>
      <c r="C31" s="10" t="s">
        <v>59</v>
      </c>
      <c r="D31" s="15"/>
    </row>
    <row r="32" customHeight="1" spans="1:4">
      <c r="A32" s="10">
        <v>30</v>
      </c>
      <c r="B32" s="14" t="s">
        <v>110</v>
      </c>
      <c r="C32" s="10" t="s">
        <v>59</v>
      </c>
      <c r="D32" s="15"/>
    </row>
    <row r="33" customHeight="1" spans="1:4">
      <c r="A33" s="10">
        <v>31</v>
      </c>
      <c r="B33" s="14" t="s">
        <v>72</v>
      </c>
      <c r="C33" s="10" t="s">
        <v>59</v>
      </c>
      <c r="D33" s="15"/>
    </row>
    <row r="34" customHeight="1" spans="1:4">
      <c r="A34" s="10">
        <v>32</v>
      </c>
      <c r="B34" s="14" t="s">
        <v>111</v>
      </c>
      <c r="C34" s="10" t="s">
        <v>59</v>
      </c>
      <c r="D34" s="15"/>
    </row>
    <row r="35" customHeight="1" spans="1:4">
      <c r="A35" s="10">
        <v>33</v>
      </c>
      <c r="B35" s="14" t="s">
        <v>112</v>
      </c>
      <c r="C35" s="10" t="s">
        <v>59</v>
      </c>
      <c r="D35" s="15" t="s">
        <v>113</v>
      </c>
    </row>
    <row r="36" customHeight="1" spans="1:4">
      <c r="A36" s="10">
        <v>34</v>
      </c>
      <c r="B36" s="14" t="s">
        <v>114</v>
      </c>
      <c r="C36" s="10" t="s">
        <v>59</v>
      </c>
      <c r="D36" s="15"/>
    </row>
    <row r="37" customHeight="1" spans="1:4">
      <c r="A37" s="10">
        <v>35</v>
      </c>
      <c r="B37" s="14" t="s">
        <v>43</v>
      </c>
      <c r="C37" s="10" t="s">
        <v>59</v>
      </c>
      <c r="D37" s="15"/>
    </row>
    <row r="38" customHeight="1" spans="1:4">
      <c r="A38" s="10">
        <v>36</v>
      </c>
      <c r="B38" s="14" t="s">
        <v>115</v>
      </c>
      <c r="C38" s="10" t="s">
        <v>59</v>
      </c>
      <c r="D38" s="15"/>
    </row>
    <row r="39" customHeight="1" spans="1:4">
      <c r="A39" s="10">
        <v>37</v>
      </c>
      <c r="B39" s="16" t="s">
        <v>23</v>
      </c>
      <c r="C39" s="10" t="s">
        <v>59</v>
      </c>
      <c r="D39" s="15"/>
    </row>
    <row r="40" customHeight="1" spans="1:4">
      <c r="A40" s="10">
        <v>38</v>
      </c>
      <c r="B40" s="14" t="s">
        <v>58</v>
      </c>
      <c r="C40" s="10" t="s">
        <v>59</v>
      </c>
      <c r="D40" s="15"/>
    </row>
    <row r="41" customHeight="1" spans="1:4">
      <c r="A41" s="10">
        <v>39</v>
      </c>
      <c r="B41" s="14" t="s">
        <v>116</v>
      </c>
      <c r="C41" s="10" t="s">
        <v>59</v>
      </c>
      <c r="D41" s="15"/>
    </row>
    <row r="42" customHeight="1" spans="1:4">
      <c r="A42" s="10">
        <v>40</v>
      </c>
      <c r="B42" s="14" t="s">
        <v>117</v>
      </c>
      <c r="C42" s="10" t="s">
        <v>59</v>
      </c>
      <c r="D42" s="15"/>
    </row>
    <row r="43" customHeight="1" spans="1:4">
      <c r="A43" s="10">
        <v>41</v>
      </c>
      <c r="B43" s="14" t="s">
        <v>118</v>
      </c>
      <c r="C43" s="10" t="s">
        <v>59</v>
      </c>
      <c r="D43" s="15" t="s">
        <v>119</v>
      </c>
    </row>
    <row r="44" customHeight="1" spans="1:4">
      <c r="A44" s="10">
        <v>42</v>
      </c>
      <c r="B44" s="14" t="s">
        <v>120</v>
      </c>
      <c r="C44" s="10" t="s">
        <v>59</v>
      </c>
      <c r="D44" s="15"/>
    </row>
    <row r="45" customHeight="1" spans="1:4">
      <c r="A45" s="10">
        <v>43</v>
      </c>
      <c r="B45" s="14" t="s">
        <v>121</v>
      </c>
      <c r="C45" s="10" t="s">
        <v>59</v>
      </c>
      <c r="D45" s="15"/>
    </row>
    <row r="46" customHeight="1" spans="1:4">
      <c r="A46" s="10">
        <v>44</v>
      </c>
      <c r="B46" s="14" t="s">
        <v>122</v>
      </c>
      <c r="C46" s="10" t="s">
        <v>59</v>
      </c>
      <c r="D46" s="15" t="s">
        <v>123</v>
      </c>
    </row>
    <row r="47" customHeight="1" spans="1:4">
      <c r="A47" s="10">
        <v>45</v>
      </c>
      <c r="B47" s="16" t="s">
        <v>124</v>
      </c>
      <c r="C47" s="10" t="s">
        <v>59</v>
      </c>
      <c r="D47" s="15"/>
    </row>
    <row r="48" customHeight="1" spans="1:4">
      <c r="A48" s="10">
        <v>46</v>
      </c>
      <c r="B48" s="14" t="s">
        <v>125</v>
      </c>
      <c r="C48" s="10" t="s">
        <v>59</v>
      </c>
      <c r="D48" s="15"/>
    </row>
    <row r="49" customHeight="1" spans="1:4">
      <c r="A49" s="10">
        <v>47</v>
      </c>
      <c r="B49" s="14" t="s">
        <v>126</v>
      </c>
      <c r="C49" s="10" t="s">
        <v>59</v>
      </c>
      <c r="D49" s="15"/>
    </row>
    <row r="50" customHeight="1" spans="1:4">
      <c r="A50" s="10">
        <v>48</v>
      </c>
      <c r="B50" s="14" t="s">
        <v>127</v>
      </c>
      <c r="C50" s="10" t="s">
        <v>59</v>
      </c>
      <c r="D50" s="15"/>
    </row>
    <row r="51" customHeight="1" spans="1:4">
      <c r="A51" s="10">
        <v>49</v>
      </c>
      <c r="B51" s="14" t="s">
        <v>128</v>
      </c>
      <c r="C51" s="10" t="s">
        <v>59</v>
      </c>
      <c r="D51" s="15"/>
    </row>
    <row r="52" customHeight="1" spans="1:4">
      <c r="A52" s="10">
        <v>50</v>
      </c>
      <c r="B52" s="14" t="s">
        <v>29</v>
      </c>
      <c r="C52" s="10" t="s">
        <v>59</v>
      </c>
      <c r="D52" s="15"/>
    </row>
    <row r="53" customHeight="1" spans="1:4">
      <c r="A53" s="10">
        <v>51</v>
      </c>
      <c r="B53" s="14" t="s">
        <v>129</v>
      </c>
      <c r="C53" s="10" t="s">
        <v>59</v>
      </c>
      <c r="D53" s="15"/>
    </row>
    <row r="54" customHeight="1" spans="1:4">
      <c r="A54" s="10">
        <v>52</v>
      </c>
      <c r="B54" s="14" t="s">
        <v>130</v>
      </c>
      <c r="C54" s="10" t="s">
        <v>59</v>
      </c>
      <c r="D54" s="15"/>
    </row>
    <row r="55" customHeight="1" spans="1:4">
      <c r="A55" s="10">
        <v>53</v>
      </c>
      <c r="B55" s="14" t="s">
        <v>131</v>
      </c>
      <c r="C55" s="10" t="s">
        <v>59</v>
      </c>
      <c r="D55" s="15"/>
    </row>
    <row r="56" customHeight="1" spans="1:4">
      <c r="A56" s="10">
        <v>54</v>
      </c>
      <c r="B56" s="14" t="s">
        <v>132</v>
      </c>
      <c r="C56" s="10" t="s">
        <v>59</v>
      </c>
      <c r="D56" s="15"/>
    </row>
    <row r="57" customHeight="1" spans="1:4">
      <c r="A57" s="10">
        <v>55</v>
      </c>
      <c r="B57" s="14" t="s">
        <v>133</v>
      </c>
      <c r="C57" s="10" t="s">
        <v>59</v>
      </c>
      <c r="D57" s="15"/>
    </row>
    <row r="58" customHeight="1" spans="1:4">
      <c r="A58" s="10">
        <v>56</v>
      </c>
      <c r="B58" s="14" t="s">
        <v>134</v>
      </c>
      <c r="C58" s="10" t="s">
        <v>59</v>
      </c>
      <c r="D58" s="15" t="s">
        <v>135</v>
      </c>
    </row>
    <row r="59" customHeight="1" spans="1:4">
      <c r="A59" s="10">
        <v>57</v>
      </c>
      <c r="B59" s="14" t="s">
        <v>136</v>
      </c>
      <c r="C59" s="10" t="s">
        <v>59</v>
      </c>
      <c r="D59" s="15"/>
    </row>
    <row r="60" customHeight="1" spans="1:4">
      <c r="A60" s="10">
        <v>58</v>
      </c>
      <c r="B60" s="14" t="s">
        <v>35</v>
      </c>
      <c r="C60" s="10" t="s">
        <v>59</v>
      </c>
      <c r="D60" s="15"/>
    </row>
    <row r="61" customHeight="1" spans="1:4">
      <c r="A61" s="10">
        <v>59</v>
      </c>
      <c r="B61" s="14" t="s">
        <v>137</v>
      </c>
      <c r="C61" s="10" t="s">
        <v>59</v>
      </c>
      <c r="D61" s="15"/>
    </row>
    <row r="62" customHeight="1" spans="1:4">
      <c r="A62" s="10">
        <v>60</v>
      </c>
      <c r="B62" s="14" t="s">
        <v>138</v>
      </c>
      <c r="C62" s="10" t="s">
        <v>59</v>
      </c>
      <c r="D62" s="15"/>
    </row>
    <row r="63" customHeight="1" spans="1:4">
      <c r="A63" s="10">
        <v>61</v>
      </c>
      <c r="B63" s="14" t="s">
        <v>139</v>
      </c>
      <c r="C63" s="10" t="s">
        <v>59</v>
      </c>
      <c r="D63" s="15"/>
    </row>
    <row r="64" customHeight="1" spans="1:4">
      <c r="A64" s="10">
        <v>62</v>
      </c>
      <c r="B64" s="14" t="s">
        <v>140</v>
      </c>
      <c r="C64" s="10" t="s">
        <v>59</v>
      </c>
      <c r="D64" s="15"/>
    </row>
    <row r="65" customHeight="1" spans="1:4">
      <c r="A65" s="10">
        <v>63</v>
      </c>
      <c r="B65" s="14" t="s">
        <v>141</v>
      </c>
      <c r="C65" s="10" t="s">
        <v>59</v>
      </c>
      <c r="D65" s="15"/>
    </row>
    <row r="66" customHeight="1" spans="1:4">
      <c r="A66" s="10">
        <v>64</v>
      </c>
      <c r="B66" s="14" t="s">
        <v>142</v>
      </c>
      <c r="C66" s="10" t="s">
        <v>59</v>
      </c>
      <c r="D66" s="15"/>
    </row>
    <row r="67" customHeight="1" spans="1:4">
      <c r="A67" s="10">
        <v>65</v>
      </c>
      <c r="B67" s="14" t="s">
        <v>143</v>
      </c>
      <c r="C67" s="10" t="s">
        <v>59</v>
      </c>
      <c r="D67" s="15"/>
    </row>
    <row r="68" customHeight="1" spans="1:4">
      <c r="A68" s="10">
        <v>66</v>
      </c>
      <c r="B68" s="14" t="s">
        <v>144</v>
      </c>
      <c r="C68" s="10" t="s">
        <v>59</v>
      </c>
      <c r="D68" s="15" t="s">
        <v>145</v>
      </c>
    </row>
    <row r="69" customHeight="1" spans="1:4">
      <c r="A69" s="10">
        <v>67</v>
      </c>
      <c r="B69" s="14" t="s">
        <v>146</v>
      </c>
      <c r="C69" s="10" t="s">
        <v>59</v>
      </c>
      <c r="D69" s="15" t="s">
        <v>145</v>
      </c>
    </row>
    <row r="70" customHeight="1" spans="1:4">
      <c r="A70" s="10">
        <v>68</v>
      </c>
      <c r="B70" s="14" t="s">
        <v>147</v>
      </c>
      <c r="C70" s="10" t="s">
        <v>59</v>
      </c>
      <c r="D70" s="15" t="s">
        <v>145</v>
      </c>
    </row>
    <row r="71" customHeight="1" spans="1:4">
      <c r="A71" s="10">
        <v>69</v>
      </c>
      <c r="B71" s="14" t="s">
        <v>148</v>
      </c>
      <c r="C71" s="10" t="s">
        <v>59</v>
      </c>
      <c r="D71" s="15" t="s">
        <v>145</v>
      </c>
    </row>
    <row r="72" customHeight="1" spans="1:4">
      <c r="A72" s="10">
        <v>70</v>
      </c>
      <c r="B72" s="14" t="s">
        <v>34</v>
      </c>
      <c r="C72" s="10" t="s">
        <v>59</v>
      </c>
      <c r="D72" s="15" t="s">
        <v>145</v>
      </c>
    </row>
    <row r="73" customHeight="1" spans="1:4">
      <c r="A73" s="10">
        <v>71</v>
      </c>
      <c r="B73" s="14" t="s">
        <v>149</v>
      </c>
      <c r="C73" s="10" t="s">
        <v>59</v>
      </c>
      <c r="D73" s="15" t="s">
        <v>145</v>
      </c>
    </row>
    <row r="74" customHeight="1" spans="1:4">
      <c r="A74" s="10">
        <v>72</v>
      </c>
      <c r="B74" s="14" t="s">
        <v>150</v>
      </c>
      <c r="C74" s="10" t="s">
        <v>59</v>
      </c>
      <c r="D74" s="15" t="s">
        <v>145</v>
      </c>
    </row>
    <row r="75" customHeight="1" spans="1:4">
      <c r="A75" s="10">
        <v>73</v>
      </c>
      <c r="B75" s="14" t="s">
        <v>151</v>
      </c>
      <c r="C75" s="10" t="s">
        <v>59</v>
      </c>
      <c r="D75" s="15" t="s">
        <v>145</v>
      </c>
    </row>
    <row r="76" customHeight="1" spans="1:4">
      <c r="A76" s="10">
        <v>74</v>
      </c>
      <c r="B76" s="14" t="s">
        <v>152</v>
      </c>
      <c r="C76" s="10" t="s">
        <v>59</v>
      </c>
      <c r="D76" s="15" t="s">
        <v>145</v>
      </c>
    </row>
    <row r="77" customHeight="1" spans="1:4">
      <c r="A77" s="10">
        <v>75</v>
      </c>
      <c r="B77" s="14" t="s">
        <v>153</v>
      </c>
      <c r="C77" s="10" t="s">
        <v>59</v>
      </c>
      <c r="D77" s="15" t="s">
        <v>145</v>
      </c>
    </row>
    <row r="78" customHeight="1" spans="1:4">
      <c r="A78" s="10">
        <v>76</v>
      </c>
      <c r="B78" s="14" t="s">
        <v>154</v>
      </c>
      <c r="C78" s="10" t="s">
        <v>59</v>
      </c>
      <c r="D78" s="15" t="s">
        <v>145</v>
      </c>
    </row>
    <row r="79" customHeight="1" spans="1:4">
      <c r="A79" s="10">
        <v>77</v>
      </c>
      <c r="B79" s="14" t="s">
        <v>155</v>
      </c>
      <c r="C79" s="10" t="s">
        <v>59</v>
      </c>
      <c r="D79" s="15" t="s">
        <v>145</v>
      </c>
    </row>
    <row r="80" customHeight="1" spans="1:4">
      <c r="A80" s="10">
        <v>78</v>
      </c>
      <c r="B80" s="14" t="s">
        <v>156</v>
      </c>
      <c r="C80" s="10" t="s">
        <v>59</v>
      </c>
      <c r="D80" s="15" t="s">
        <v>145</v>
      </c>
    </row>
    <row r="81" customHeight="1" spans="1:4">
      <c r="A81" s="10">
        <v>79</v>
      </c>
      <c r="B81" s="14" t="s">
        <v>157</v>
      </c>
      <c r="C81" s="10" t="s">
        <v>59</v>
      </c>
      <c r="D81" s="15" t="s">
        <v>145</v>
      </c>
    </row>
    <row r="82" customHeight="1" spans="1:4">
      <c r="A82" s="10">
        <v>80</v>
      </c>
      <c r="B82" s="14" t="s">
        <v>158</v>
      </c>
      <c r="C82" s="10" t="s">
        <v>59</v>
      </c>
      <c r="D82" s="15" t="s">
        <v>145</v>
      </c>
    </row>
    <row r="83" customHeight="1" spans="1:4">
      <c r="A83" s="10">
        <v>81</v>
      </c>
      <c r="B83" s="14" t="s">
        <v>159</v>
      </c>
      <c r="C83" s="10" t="s">
        <v>59</v>
      </c>
      <c r="D83" s="15" t="s">
        <v>145</v>
      </c>
    </row>
    <row r="84" customHeight="1" spans="1:4">
      <c r="A84" s="10">
        <v>82</v>
      </c>
      <c r="B84" s="14" t="s">
        <v>160</v>
      </c>
      <c r="C84" s="10" t="s">
        <v>59</v>
      </c>
      <c r="D84" s="15" t="s">
        <v>145</v>
      </c>
    </row>
    <row r="85" customHeight="1" spans="1:4">
      <c r="A85" s="10">
        <v>83</v>
      </c>
      <c r="B85" s="14" t="s">
        <v>161</v>
      </c>
      <c r="C85" s="10" t="s">
        <v>59</v>
      </c>
      <c r="D85" s="15" t="s">
        <v>145</v>
      </c>
    </row>
    <row r="86" customHeight="1" spans="1:4">
      <c r="A86" s="10">
        <v>84</v>
      </c>
      <c r="B86" s="14" t="s">
        <v>162</v>
      </c>
      <c r="C86" s="10" t="s">
        <v>59</v>
      </c>
      <c r="D86" s="15" t="s">
        <v>145</v>
      </c>
    </row>
    <row r="87" customHeight="1" spans="1:4">
      <c r="A87" s="10">
        <v>85</v>
      </c>
      <c r="B87" s="14" t="s">
        <v>163</v>
      </c>
      <c r="C87" s="10" t="s">
        <v>59</v>
      </c>
      <c r="D87" s="15" t="s">
        <v>145</v>
      </c>
    </row>
    <row r="88" customHeight="1" spans="1:4">
      <c r="A88" s="10">
        <v>86</v>
      </c>
      <c r="B88" s="14" t="s">
        <v>164</v>
      </c>
      <c r="C88" s="10" t="s">
        <v>59</v>
      </c>
      <c r="D88" s="15" t="s">
        <v>145</v>
      </c>
    </row>
    <row r="89" customHeight="1" spans="1:4">
      <c r="A89" s="10">
        <v>87</v>
      </c>
      <c r="B89" s="14" t="s">
        <v>165</v>
      </c>
      <c r="C89" s="10" t="s">
        <v>59</v>
      </c>
      <c r="D89" s="15" t="s">
        <v>145</v>
      </c>
    </row>
    <row r="90" customHeight="1" spans="1:4">
      <c r="A90" s="10">
        <v>88</v>
      </c>
      <c r="B90" s="14" t="s">
        <v>166</v>
      </c>
      <c r="C90" s="10" t="s">
        <v>167</v>
      </c>
      <c r="D90" s="3"/>
    </row>
  </sheetData>
  <autoFilter xmlns:etc="http://www.wps.cn/officeDocument/2017/etCustomData" ref="A2:D90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workbookViewId="0">
      <selection activeCell="A7" sqref="A7"/>
    </sheetView>
  </sheetViews>
  <sheetFormatPr defaultColWidth="9" defaultRowHeight="14" outlineLevelCol="3"/>
  <cols>
    <col min="1" max="1" width="28.1083333333333" customWidth="1"/>
    <col min="2" max="2" width="30.1083333333333" customWidth="1"/>
    <col min="4" max="4" width="11.3333333333333" customWidth="1"/>
  </cols>
  <sheetData>
    <row r="1" ht="15.5" spans="1:4">
      <c r="A1" s="2" t="s">
        <v>168</v>
      </c>
      <c r="B1" s="2" t="s">
        <v>169</v>
      </c>
      <c r="C1" s="2" t="s">
        <v>170</v>
      </c>
      <c r="D1" s="2" t="s">
        <v>171</v>
      </c>
    </row>
    <row r="2" spans="1:4">
      <c r="A2" s="3" t="s">
        <v>172</v>
      </c>
      <c r="B2" s="3" t="s">
        <v>173</v>
      </c>
      <c r="C2" s="3">
        <v>1</v>
      </c>
      <c r="D2" s="3">
        <v>5000</v>
      </c>
    </row>
    <row r="3" spans="1:4">
      <c r="A3" s="3" t="s">
        <v>174</v>
      </c>
      <c r="B3" s="3" t="s">
        <v>175</v>
      </c>
      <c r="C3" s="3">
        <v>2</v>
      </c>
      <c r="D3" s="3">
        <v>3000</v>
      </c>
    </row>
    <row r="4" spans="1:4">
      <c r="A4" s="3" t="s">
        <v>176</v>
      </c>
      <c r="B4" s="3" t="s">
        <v>177</v>
      </c>
      <c r="C4" s="3">
        <v>3</v>
      </c>
      <c r="D4" s="3">
        <v>2000</v>
      </c>
    </row>
    <row r="5" spans="1:4">
      <c r="A5" s="3" t="s">
        <v>178</v>
      </c>
      <c r="B5" s="3"/>
      <c r="C5" s="3">
        <v>4</v>
      </c>
      <c r="D5" s="3">
        <v>1000</v>
      </c>
    </row>
    <row r="6" spans="1:4">
      <c r="A6" s="4" t="s">
        <v>55</v>
      </c>
      <c r="B6" s="4" t="s">
        <v>179</v>
      </c>
      <c r="C6" s="4">
        <v>5</v>
      </c>
      <c r="D6" s="4">
        <v>1000</v>
      </c>
    </row>
    <row r="7" spans="1:4">
      <c r="A7" s="4" t="s">
        <v>69</v>
      </c>
      <c r="B7" s="4" t="s">
        <v>180</v>
      </c>
      <c r="C7" s="4">
        <v>6</v>
      </c>
      <c r="D7" s="4">
        <v>800</v>
      </c>
    </row>
    <row r="8" s="1" customFormat="1" spans="1:4">
      <c r="A8" s="3"/>
      <c r="B8" s="3"/>
      <c r="C8" s="3"/>
      <c r="D8" s="3"/>
    </row>
    <row r="9" spans="1:4">
      <c r="A9" s="3" t="s">
        <v>181</v>
      </c>
      <c r="B9" s="3" t="s">
        <v>182</v>
      </c>
      <c r="C9" s="3">
        <v>7</v>
      </c>
      <c r="D9" s="3">
        <v>3000</v>
      </c>
    </row>
    <row r="10" spans="1:4">
      <c r="A10" s="3" t="s">
        <v>183</v>
      </c>
      <c r="B10" s="3" t="s">
        <v>184</v>
      </c>
      <c r="C10" s="3">
        <v>8</v>
      </c>
      <c r="D10" s="3">
        <v>2000</v>
      </c>
    </row>
    <row r="11" spans="1:4">
      <c r="A11" s="3" t="s">
        <v>185</v>
      </c>
      <c r="B11" s="3" t="s">
        <v>62</v>
      </c>
      <c r="C11" s="3">
        <v>9</v>
      </c>
      <c r="D11" s="3">
        <v>1500</v>
      </c>
    </row>
    <row r="12" spans="1:4">
      <c r="A12" s="3" t="s">
        <v>186</v>
      </c>
      <c r="B12" s="3"/>
      <c r="C12" s="3">
        <v>10</v>
      </c>
      <c r="D12" s="3">
        <v>1000</v>
      </c>
    </row>
    <row r="13" spans="1:4">
      <c r="A13" s="4" t="s">
        <v>187</v>
      </c>
      <c r="B13" s="4" t="s">
        <v>188</v>
      </c>
      <c r="C13" s="4">
        <v>11</v>
      </c>
      <c r="D13" s="4">
        <v>800</v>
      </c>
    </row>
    <row r="14" spans="1:4">
      <c r="A14" s="4" t="s">
        <v>189</v>
      </c>
      <c r="B14" s="4" t="s">
        <v>190</v>
      </c>
      <c r="C14" s="4">
        <v>12</v>
      </c>
      <c r="D14" s="4">
        <v>600</v>
      </c>
    </row>
    <row r="15" s="1" customFormat="1" spans="1:4">
      <c r="A15" s="3"/>
      <c r="B15" s="3"/>
      <c r="C15" s="3"/>
      <c r="D15" s="3"/>
    </row>
    <row r="16" spans="1:4">
      <c r="A16" s="3" t="s">
        <v>191</v>
      </c>
      <c r="B16" s="3" t="s">
        <v>191</v>
      </c>
      <c r="C16" s="3">
        <v>13</v>
      </c>
      <c r="D16" s="5" t="s">
        <v>192</v>
      </c>
    </row>
    <row r="17" hidden="1" spans="1:4">
      <c r="A17" t="s">
        <v>173</v>
      </c>
      <c r="C17">
        <v>1</v>
      </c>
      <c r="D17">
        <v>5000</v>
      </c>
    </row>
    <row r="18" hidden="1" spans="1:4">
      <c r="A18" t="s">
        <v>175</v>
      </c>
      <c r="C18">
        <v>2</v>
      </c>
      <c r="D18">
        <v>3000</v>
      </c>
    </row>
    <row r="19" hidden="1" spans="1:4">
      <c r="A19" t="s">
        <v>177</v>
      </c>
      <c r="C19">
        <v>3</v>
      </c>
      <c r="D19">
        <v>2000</v>
      </c>
    </row>
    <row r="20" hidden="1" spans="1:4">
      <c r="D20">
        <v>1000</v>
      </c>
    </row>
    <row r="21" hidden="1" spans="1:4">
      <c r="A21" s="6" t="s">
        <v>179</v>
      </c>
      <c r="C21" s="6">
        <v>5</v>
      </c>
      <c r="D21" s="6">
        <v>1000</v>
      </c>
    </row>
    <row r="22" hidden="1" spans="1:4">
      <c r="A22" s="6" t="s">
        <v>180</v>
      </c>
      <c r="C22" s="6">
        <v>6</v>
      </c>
      <c r="D22" s="6">
        <v>800</v>
      </c>
    </row>
    <row r="23" hidden="1" spans="1:4">
      <c r="A23" t="s">
        <v>182</v>
      </c>
      <c r="C23">
        <v>7</v>
      </c>
      <c r="D23">
        <v>3000</v>
      </c>
    </row>
    <row r="24" hidden="1" spans="1:4">
      <c r="A24" t="s">
        <v>184</v>
      </c>
      <c r="C24">
        <v>8</v>
      </c>
      <c r="D24">
        <v>2000</v>
      </c>
    </row>
    <row r="25" hidden="1" spans="1:4">
      <c r="A25" t="s">
        <v>62</v>
      </c>
      <c r="C25">
        <v>9</v>
      </c>
      <c r="D25">
        <v>1500</v>
      </c>
    </row>
    <row r="26" hidden="1" spans="1:4">
      <c r="D26">
        <v>1000</v>
      </c>
    </row>
    <row r="27" hidden="1" spans="1:4">
      <c r="A27" s="6" t="s">
        <v>188</v>
      </c>
      <c r="C27" s="6">
        <v>11</v>
      </c>
      <c r="D27" s="6">
        <v>800</v>
      </c>
    </row>
    <row r="28" hidden="1" spans="1:4">
      <c r="A28" s="6" t="s">
        <v>190</v>
      </c>
      <c r="C28" s="6">
        <v>12</v>
      </c>
      <c r="D28" s="6">
        <v>600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附件3 科技创新优秀指导教师信息汇总表</vt:lpstr>
      <vt:lpstr>表1.校区竞赛认定目录（2026年）</vt:lpstr>
      <vt:lpstr>表2.获奖金额及对应奖项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行至秋色浓.</cp:lastModifiedBy>
  <dcterms:created xsi:type="dcterms:W3CDTF">2026-10-09T18:23:00Z</dcterms:created>
  <dcterms:modified xsi:type="dcterms:W3CDTF">2026-10-10T17:19:20Z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DB35566071884BA6A0175780CE6F5715_12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