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y\Desktop\2026年秋季学期\【环工与环境学院分工工作】\3.创新创业\2025-2026学年科技创新优秀指导教师和科技创新奖学金评选\20261012最终版\"/>
    </mc:Choice>
  </mc:AlternateContent>
  <bookViews>
    <workbookView windowWidth="26295" windowHeight="11205"/>
  </bookViews>
  <sheets>
    <sheet name="附件4 科技创新奖学金汇总表（学生）" sheetId="1" r:id="rId1"/>
    <sheet name="智能表1" sheetId="2" r:id="rId2"/>
    <sheet name="表1.校区竞赛认定目录（2026年）" sheetId="3" r:id="rId3"/>
    <sheet name="表2.获奖金额及对应奖项" sheetId="4" r:id="rId4"/>
  </sheets>
  <definedNames>
    <definedName name="_xlnm._FilterDatabase" localSheetId="0" hidden="1">'附件4 科技创新奖学金汇总表（学生）'!$A$1:$R$74</definedName>
    <definedName name="_xlnm._FilterDatabase" localSheetId="2" hidden="1">'表1.校区竞赛认定目录（2026年）'!$A$1:$A$90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<sst xmlns="http://schemas.openxmlformats.org/spreadsheetml/2006/main" count="964" uniqueCount="304">
  <si>
    <t>校区2025-2026学年科技创新奖学金申报信息汇总表（学生填）</t>
  </si>
  <si>
    <t>序号</t>
  </si>
  <si>
    <t>姓名</t>
  </si>
  <si>
    <t>学号</t>
  </si>
  <si>
    <t>部门/学院</t>
  </si>
  <si>
    <t>成果类别</t>
  </si>
  <si>
    <t>竞赛名称
(请按照表1填写）</t>
  </si>
  <si>
    <t>获奖时间</t>
  </si>
  <si>
    <r>
      <rPr>
        <b/>
        <sz val="12"/>
        <color rgb="FF000000"/>
        <rFont val="宋体"/>
        <charset val="134"/>
      </rPr>
      <t>竞赛类别</t>
    </r>
    <r>
      <rPr>
        <sz val="12"/>
        <color rgb="FF000000"/>
        <rFont val="宋体"/>
        <charset val="134"/>
      </rPr>
      <t xml:space="preserve">
</t>
    </r>
    <r>
      <rPr>
        <b/>
        <sz val="12"/>
        <color rgb="FF000000"/>
        <rFont val="宋体"/>
        <charset val="134"/>
      </rPr>
      <t>（一类/二类/其他）</t>
    </r>
  </si>
  <si>
    <t>获奖级别</t>
  </si>
  <si>
    <t>获奖等级</t>
  </si>
  <si>
    <t>该级别奖项是否设置特等奖</t>
  </si>
  <si>
    <t>特等标签</t>
  </si>
  <si>
    <t>获奖总额（元）</t>
  </si>
  <si>
    <t>参赛形式</t>
  </si>
  <si>
    <t>奖金分配比例
（填xx%，如20%）</t>
  </si>
  <si>
    <t>个人奖金金额（元）</t>
  </si>
  <si>
    <t>是否仅证书</t>
  </si>
  <si>
    <t>赵晋哲</t>
  </si>
  <si>
    <t>2023015761</t>
  </si>
  <si>
    <t>化工与环境学院</t>
  </si>
  <si>
    <t>竞赛获奖</t>
  </si>
  <si>
    <t>高教社杯全国大学生数学建模竞赛</t>
  </si>
  <si>
    <t>省部级</t>
  </si>
  <si>
    <t>一等奖</t>
  </si>
  <si>
    <t>否</t>
  </si>
  <si>
    <t>团队</t>
  </si>
  <si>
    <t>赵康宇</t>
  </si>
  <si>
    <t>2023015762</t>
  </si>
  <si>
    <t>学术论文</t>
  </si>
  <si>
    <t>砂粒对甲烷水合物生成动力学的影响规律</t>
  </si>
  <si>
    <t>其他</t>
  </si>
  <si>
    <t>个人</t>
  </si>
  <si>
    <t>刘雅昕</t>
  </si>
  <si>
    <t>2023016363</t>
  </si>
  <si>
    <t>Fabrication and application of superhydrophilic surface materials</t>
  </si>
  <si>
    <t>张誉曦</t>
  </si>
  <si>
    <t>2024016356</t>
  </si>
  <si>
    <t>全国大学生节能减排社会实践与科技竞赛</t>
  </si>
  <si>
    <t>国家级</t>
  </si>
  <si>
    <t>三等奖</t>
  </si>
  <si>
    <t>刘冉</t>
  </si>
  <si>
    <t>200406177327</t>
  </si>
  <si>
    <t>“求是杯”国际诗歌创作与翻译大赛</t>
  </si>
  <si>
    <t>二等奖</t>
  </si>
  <si>
    <t>张家豪</t>
  </si>
  <si>
    <t>2023016358</t>
  </si>
  <si>
    <t>Application of biochar-based materials as adsorbents for aquatic environment remediation: Preparation, mechanisms, and performance evaluation</t>
  </si>
  <si>
    <t>廖钰欣</t>
  </si>
  <si>
    <t>2024017453</t>
  </si>
  <si>
    <t>全国大学生能源经济学术创意大赛</t>
  </si>
  <si>
    <t>仅证书</t>
  </si>
  <si>
    <t>高睿博</t>
  </si>
  <si>
    <t>2023016342</t>
  </si>
  <si>
    <t>赖毓鸿</t>
  </si>
  <si>
    <t>2024016193</t>
  </si>
  <si>
    <t>全国大学生数学竞赛</t>
  </si>
  <si>
    <t>二类</t>
  </si>
  <si>
    <t>刘林林</t>
  </si>
  <si>
    <t>2024016847</t>
  </si>
  <si>
    <t>全国大学生光电设计竞赛</t>
  </si>
  <si>
    <t>郭瀚宇</t>
  </si>
  <si>
    <t>2023015774</t>
  </si>
  <si>
    <t>全国大学生语言文字能力大赛</t>
  </si>
  <si>
    <t>张旭东</t>
  </si>
  <si>
    <t>2024016390</t>
  </si>
  <si>
    <t>是</t>
  </si>
  <si>
    <t>（含特）</t>
  </si>
  <si>
    <t>二类国家级二等奖（含特）</t>
  </si>
  <si>
    <t>苏忠芮</t>
  </si>
  <si>
    <t>2024016833</t>
  </si>
  <si>
    <t>郑黄江</t>
  </si>
  <si>
    <t>2024216964</t>
  </si>
  <si>
    <t>发明专利</t>
  </si>
  <si>
    <t>发明专利：基于多反应条件输入的聚乙烯产物性能预测方法、装置及存储介质</t>
  </si>
  <si>
    <t>卢玉博</t>
  </si>
  <si>
    <t>2024016314</t>
  </si>
  <si>
    <t>韩宇欣</t>
  </si>
  <si>
    <t>2023015730</t>
  </si>
  <si>
    <t>全国大学生化工实验大赛</t>
  </si>
  <si>
    <t>邱浚峸</t>
  </si>
  <si>
    <t>2023015821</t>
  </si>
  <si>
    <t>彭晗</t>
  </si>
  <si>
    <t>2024016851</t>
  </si>
  <si>
    <t>全国大学生生命科学竞赛（CULSC）</t>
  </si>
  <si>
    <t>石语</t>
  </si>
  <si>
    <t>2024016145</t>
  </si>
  <si>
    <t>林倩冰</t>
  </si>
  <si>
    <t>2023015798</t>
  </si>
  <si>
    <t>2026年8月18</t>
  </si>
  <si>
    <t>王彤彤</t>
  </si>
  <si>
    <t>2023015734</t>
  </si>
  <si>
    <t>其他比赛未在排行榜中</t>
  </si>
  <si>
    <t>梅月莹</t>
  </si>
  <si>
    <t>2024016296</t>
  </si>
  <si>
    <t>丁林杰</t>
  </si>
  <si>
    <t>2025216993</t>
  </si>
  <si>
    <t>Effects of water-soluble amino acid promoters on the formation kinetics of liquid CO2 hydrate in sand-containing systems</t>
  </si>
  <si>
    <t>申盛源</t>
  </si>
  <si>
    <t>2024016917</t>
  </si>
  <si>
    <t>（不含特）</t>
  </si>
  <si>
    <t>二类省部级三等奖（不含特）</t>
  </si>
  <si>
    <t>张苑熙</t>
  </si>
  <si>
    <t>2023015735</t>
  </si>
  <si>
    <t>全国大学生计算机应用能力与数字素养大赛</t>
  </si>
  <si>
    <t>杨金语</t>
  </si>
  <si>
    <t>2025016900</t>
  </si>
  <si>
    <t>蓝桥杯全国大学生软件和信息技术大赛</t>
  </si>
  <si>
    <t>乔帅博</t>
  </si>
  <si>
    <t>2025017687</t>
  </si>
  <si>
    <t>崔浩然</t>
  </si>
  <si>
    <t>2024016302</t>
  </si>
  <si>
    <t>刘荟芬</t>
  </si>
  <si>
    <t>2024016765</t>
  </si>
  <si>
    <t>全国大学生化工设计竞赛</t>
  </si>
  <si>
    <t>闵佳悦</t>
  </si>
  <si>
    <t>二类国家级三等奖（含特）</t>
  </si>
  <si>
    <t>简清如</t>
  </si>
  <si>
    <t>不含特</t>
  </si>
  <si>
    <t>二类省部级二等奖（不含特）</t>
  </si>
  <si>
    <t>王菁茂</t>
  </si>
  <si>
    <t>卞晓彤</t>
  </si>
  <si>
    <t>张锦平</t>
  </si>
  <si>
    <t>(不含特)</t>
  </si>
  <si>
    <t>二类省部级一等奖(不含特)</t>
  </si>
  <si>
    <t>李家辉</t>
  </si>
  <si>
    <t>全国大学生化工设计大赛</t>
  </si>
  <si>
    <t>含特</t>
  </si>
  <si>
    <t>陈宇轩</t>
  </si>
  <si>
    <t>宋贺</t>
  </si>
  <si>
    <t>刘乔雨</t>
  </si>
  <si>
    <t>2024016194</t>
  </si>
  <si>
    <t>陈义豪</t>
  </si>
  <si>
    <t>二类国家级二等奖（不含特）</t>
  </si>
  <si>
    <t>张佳璇</t>
  </si>
  <si>
    <t>2025年12日</t>
  </si>
  <si>
    <t>孙馨</t>
  </si>
  <si>
    <t>Performance and mechanism of phytic acid-doped porous carbon sphere</t>
  </si>
  <si>
    <t>赵志昊</t>
  </si>
  <si>
    <t>付均豪</t>
  </si>
  <si>
    <t>“挑战杯”中国大学生创业计划大赛主体赛</t>
  </si>
  <si>
    <t>一类</t>
  </si>
  <si>
    <t>特等奖</t>
  </si>
  <si>
    <t>一类省部级特等奖（含特）</t>
  </si>
  <si>
    <t>郭锦鹏</t>
  </si>
  <si>
    <t>全国大学生语言文字能力大赛规范字专项赛</t>
  </si>
  <si>
    <t>二类国家级三等奖（不含特）</t>
  </si>
  <si>
    <t>张淇</t>
  </si>
  <si>
    <t>冯家欣</t>
  </si>
  <si>
    <t>杨心媛</t>
  </si>
  <si>
    <t>团体</t>
  </si>
  <si>
    <t>向冰</t>
  </si>
  <si>
    <t>吴志烨</t>
  </si>
  <si>
    <t>(含特)</t>
  </si>
  <si>
    <t>徐乐</t>
  </si>
  <si>
    <t>二类省部级一等奖（不含特）</t>
  </si>
  <si>
    <t>王梦梦</t>
  </si>
  <si>
    <t>三等</t>
  </si>
  <si>
    <t>谷艳华</t>
  </si>
  <si>
    <t>2026年8月22</t>
  </si>
  <si>
    <t>曾城</t>
  </si>
  <si>
    <t>郑雅文</t>
  </si>
  <si>
    <t>朱子丹</t>
  </si>
  <si>
    <t>论文名称：Effect of corrosion inhibitor on corrosion behaviour of 15CrMo in NH4Cl solution by electrochemical method</t>
  </si>
  <si>
    <t>张嘉睿</t>
  </si>
  <si>
    <t>张涵玥</t>
  </si>
  <si>
    <t>刘阳</t>
  </si>
  <si>
    <t>100％</t>
  </si>
  <si>
    <t>王文超</t>
  </si>
  <si>
    <t>一类省部级一等奖（含特）</t>
  </si>
  <si>
    <t>团体赛</t>
  </si>
  <si>
    <t>万家航</t>
  </si>
  <si>
    <t>2024017503</t>
  </si>
  <si>
    <t>齐政</t>
  </si>
  <si>
    <t>大学生语言文字能力大赛</t>
  </si>
  <si>
    <t>任梦杉</t>
  </si>
  <si>
    <t>其他竞赛奖项</t>
  </si>
  <si>
    <t>团队赛</t>
  </si>
  <si>
    <t>刘子萌</t>
  </si>
  <si>
    <t>学术论文：Lithium-ion sieve adsorbents for brine-based lithium extraction: a comprehensive review on synthesis strategies, mechanisms, and performance assessment</t>
  </si>
  <si>
    <t>康佳璐</t>
  </si>
  <si>
    <t>王建荣</t>
  </si>
  <si>
    <t>刘晓楠</t>
  </si>
  <si>
    <t>iCAN大学生创新创业大赛</t>
  </si>
  <si>
    <t>李国辉</t>
  </si>
  <si>
    <t>2023015945</t>
  </si>
  <si>
    <t>陈文婷</t>
  </si>
  <si>
    <t>2023015896</t>
  </si>
  <si>
    <t>田博琛</t>
  </si>
  <si>
    <t>2023015434</t>
  </si>
  <si>
    <t>徐媛</t>
  </si>
  <si>
    <t>2023015833</t>
  </si>
  <si>
    <t>纪晟博</t>
  </si>
  <si>
    <t>2023015743</t>
  </si>
  <si>
    <t>二类省部级特等奖（含特）</t>
  </si>
  <si>
    <t>备注：标蓝格子有公式计算，无需自行填写</t>
  </si>
  <si>
    <t>文本</t>
  </si>
  <si>
    <t>数字</t>
  </si>
  <si>
    <t>单选</t>
  </si>
  <si>
    <t>日期</t>
  </si>
  <si>
    <t>图片</t>
  </si>
  <si>
    <t>中国石油大学（北京）克拉玛依校区创新创业竞赛认定目录（2026年）</t>
  </si>
  <si>
    <t>竞赛名称</t>
  </si>
  <si>
    <t>竞赛级别</t>
  </si>
  <si>
    <t>备注</t>
  </si>
  <si>
    <t>中国国际大学生创新大赛</t>
  </si>
  <si>
    <t>含主赛道、产业赛道、红旅赛道</t>
  </si>
  <si>
    <t>“挑战杯”全国大学生课外学术科技作品竞赛主体赛</t>
  </si>
  <si>
    <t>不含其它分赛道及专项赛</t>
  </si>
  <si>
    <t>“挑战杯”全国大学生课外学术科技作品竞赛-分赛道及专项赛</t>
  </si>
  <si>
    <t>含除主体赛外所有分赛道及专项赛</t>
  </si>
  <si>
    <t>“挑战杯”中国大学生创业计划大赛-分赛道及专项赛</t>
  </si>
  <si>
    <t>全国大学生创新创业训练计划年会展示</t>
  </si>
  <si>
    <t>ACM-ICPC国际大学生程序设计竞赛</t>
  </si>
  <si>
    <t>中国大学生计算机设计大赛</t>
  </si>
  <si>
    <t>中国高校计算机大赛-①大数据挑战赛、②团体程序设计天梯赛、③移动应用创新赛、④网络技术挑战赛、⑤人工智能创意赛</t>
  </si>
  <si>
    <t>全国大学生地质技能竞赛</t>
  </si>
  <si>
    <t>睿抗机器人开发者大赛(RAICOM)</t>
  </si>
  <si>
    <t>华为ICT大赛</t>
  </si>
  <si>
    <t>中国机器人及人工智能大赛</t>
  </si>
  <si>
    <t>百度之星·程序设计大赛</t>
  </si>
  <si>
    <t>全国大学生计算机系统能力大赛</t>
  </si>
  <si>
    <t>全国大学生数字媒体科技作品及创意竞赛</t>
  </si>
  <si>
    <t>全球校园人工智能算法精英大赛</t>
  </si>
  <si>
    <t>全国大学生电子设计竞赛</t>
  </si>
  <si>
    <t>全国大学生机械创新设计大赛</t>
  </si>
  <si>
    <t>全国大学生智能汽车竞赛</t>
  </si>
  <si>
    <t>中国大学生工程实践与创新能力大赛</t>
  </si>
  <si>
    <t>全国大学生机器人大赛（CURC）</t>
  </si>
  <si>
    <t>原全国大学生机器人大赛-①RoboMaster、②RoboCon</t>
  </si>
  <si>
    <t>全国大学生先进成图技术与产品信息建模创新大赛</t>
  </si>
  <si>
    <t>全国三维数字化创新设计大赛</t>
  </si>
  <si>
    <t>“西门子杯”中国智能制造挑战赛</t>
  </si>
  <si>
    <t>全国大学生金相技能大赛</t>
  </si>
  <si>
    <t>全国周培源大学生力学竞赛</t>
  </si>
  <si>
    <t>中国大学生机械工程创新创意大赛</t>
  </si>
  <si>
    <t>中美青年创客大赛</t>
  </si>
  <si>
    <t>大学生新一代信息通信科技大赛</t>
  </si>
  <si>
    <t>原“大唐杯”全国大学生新一代信息通信技术大赛</t>
  </si>
  <si>
    <t>全国大学生嵌入式芯片与系统设计竞赛</t>
  </si>
  <si>
    <t>中国高校智能机器人创意大赛</t>
  </si>
  <si>
    <t>全国大学生物联网设计竞赛</t>
  </si>
  <si>
    <t>“外研社·国才杯”理解当代中国全国大学生外语能力大赛</t>
  </si>
  <si>
    <t>原外研社全国大学生英语系列赛-①英语演讲、②英语辩论、③英语写作、④英语阅读</t>
  </si>
  <si>
    <t>全国大学生物理实验竞赛</t>
  </si>
  <si>
    <t>中国日报社“21世纪杯”全国英语演讲比赛</t>
  </si>
  <si>
    <t>原“21世纪杯”全国英语演讲比赛</t>
  </si>
  <si>
    <t>中华经典诵写讲大赛</t>
  </si>
  <si>
    <t>“外教社杯”全国高校学生跨文化能力大赛</t>
  </si>
  <si>
    <t>全国大学生统计建模大赛</t>
  </si>
  <si>
    <t>全国大学生电子商务“创新、创意及创业”挑战赛</t>
  </si>
  <si>
    <t>全国大学生市场调查与分析大赛</t>
  </si>
  <si>
    <t>全国高校商业精英挑战赛-①品牌策划竞赛、②会展专业创新创业实践竞赛、③国际贸易竞赛、④创新创业竞赛⑤会计与商业管理素例竞赛</t>
  </si>
  <si>
    <t>“学创杯”全国大学生创业综合模拟大赛</t>
  </si>
  <si>
    <t>“工行杯”全国大学生金融科技创新大赛</t>
  </si>
  <si>
    <t>“科云杯”全国大学生财会职业能力大赛</t>
  </si>
  <si>
    <t>中国石油工程设计大赛</t>
  </si>
  <si>
    <t>原全国大学生计算机应用能力与信息素养大赛</t>
  </si>
  <si>
    <t>“外教社·词达人杯”全国大学生英语词汇能力大赛</t>
  </si>
  <si>
    <t>时报金犊奖</t>
  </si>
  <si>
    <t>全国高校企业价值创造实战竞赛</t>
  </si>
  <si>
    <t>“东方杯”全国大学生勘探地球物理大赛</t>
  </si>
  <si>
    <t>全国高校俄语大赛</t>
  </si>
  <si>
    <t>全国大学生职业规划大赛</t>
  </si>
  <si>
    <t>中国研究生智慧城市技术与创意设计大赛</t>
  </si>
  <si>
    <t>中国研究生创新实践系列大赛</t>
  </si>
  <si>
    <t>中国研究生未来飞行器创新大赛</t>
  </si>
  <si>
    <t>中国研究生创“芯”大赛</t>
  </si>
  <si>
    <t>中国研究生创“芯”大赛——EDA精英挑战赛</t>
  </si>
  <si>
    <t>中国研究生人工智能创新大赛</t>
  </si>
  <si>
    <t>中国研究生机器人创新设计大赛</t>
  </si>
  <si>
    <t>中国研究生能源装备创新设计大赛</t>
  </si>
  <si>
    <t>中国研究生公共管理案例大赛</t>
  </si>
  <si>
    <t>中国研究生乡村振兴科技强农+创新大赛</t>
  </si>
  <si>
    <t>中国研究生网络安全创新大赛</t>
  </si>
  <si>
    <t>中国研究生金融科技创新大赛</t>
  </si>
  <si>
    <t>中国研究生“美丽中国”创新设计大赛</t>
  </si>
  <si>
    <t>中国研究生“美丽中国”创新设计大赛——生物多样性保护与利用创新大赛</t>
  </si>
  <si>
    <t>中国研究生工程管理案例大赛</t>
  </si>
  <si>
    <t>中国研究生企业管理创新大赛</t>
  </si>
  <si>
    <t>中国研究生操作系统开源创新大赛</t>
  </si>
  <si>
    <t>中国研究生“文化中国”两创大赛</t>
  </si>
  <si>
    <t>中国研究生国际中文教育案例大赛</t>
  </si>
  <si>
    <t>中国研究生数学建模竞赛</t>
  </si>
  <si>
    <t>中国研究生电子设计竞赛</t>
  </si>
  <si>
    <t>中国研究生智能建造创新大赛</t>
  </si>
  <si>
    <t>中国研究生“双碳”创新与创意大赛</t>
  </si>
  <si>
    <t>设置特等奖</t>
  </si>
  <si>
    <t>未设置特等奖</t>
  </si>
  <si>
    <t>获奖档次</t>
  </si>
  <si>
    <t>该奖项奖金</t>
  </si>
  <si>
    <t>一类国家级特等奖（含特）</t>
  </si>
  <si>
    <t>一类国家级一等奖（不含特）</t>
  </si>
  <si>
    <t>一类国家级一等奖（含特）</t>
  </si>
  <si>
    <t>一类国家级二等奖（不含特）</t>
  </si>
  <si>
    <t>一类国家级二等奖（含特）</t>
  </si>
  <si>
    <t>一类国家级三等奖（不含特）</t>
  </si>
  <si>
    <t>一类国家级三等奖（含特）</t>
  </si>
  <si>
    <t>一类省部级一等奖（不含特）</t>
  </si>
  <si>
    <t>一类省部级二等奖（不含特）</t>
  </si>
  <si>
    <t>二类国家级特等奖（含特）</t>
  </si>
  <si>
    <t>二类国家级一等奖（不含特）</t>
  </si>
  <si>
    <t>二类国家级一等奖（含特）</t>
  </si>
  <si>
    <t>二类省部级一等奖（含特）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</si>
</sst>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&quot;年&quot;m&quot;月&quot;;@"/>
    <numFmt numFmtId="178" formatCode="yyyy/m/d;@"/>
    <numFmt numFmtId="179" formatCode="[$-409]mmm\-yy;@"/>
    <numFmt numFmtId="180" formatCode="yyyy&quot;年&quot;m&quot;月&quot;d&quot;号&quot;"/>
  </numFmts>
  <fonts count="31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9" fontId="6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177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9" fontId="6" fillId="0" borderId="1" xfId="0" applyNumberFormat="1" applyFont="1" applyFill="1" applyBorder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/>
    </xf>
    <xf numFmtId="0" fontId="9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4"/>
  <sheetViews>
    <sheetView tabSelected="1" zoomScale="115" zoomScaleNormal="115" workbookViewId="0">
      <pane xSplit="4" ySplit="2" topLeftCell="E3" activePane="bottomRight" state="frozen"/>
      <selection/>
      <selection pane="topRight"/>
      <selection pane="bottomLeft"/>
      <selection pane="bottomRight" activeCell="C66" sqref="C66"/>
    </sheetView>
  </sheetViews>
  <sheetFormatPr defaultColWidth="9" defaultRowHeight="14.25"/>
  <cols>
    <col min="2" max="2" width="8.45833333333333" customWidth="1"/>
    <col min="3" max="3" width="15.5666666666667" customWidth="1"/>
    <col min="4" max="4" width="17.7833333333333" customWidth="1"/>
    <col min="5" max="5" width="25.3916666666667" customWidth="1"/>
    <col min="6" max="6" width="38.2166666666667" customWidth="1"/>
    <col min="7" max="7" width="17.3333333333333" customWidth="1"/>
    <col min="8" max="8" width="14" customWidth="1"/>
    <col min="9" max="9" width="9.88333333333333" customWidth="1"/>
    <col min="10" max="10" width="13.1166666666667" customWidth="1"/>
    <col min="11" max="12" width="9.88333333333333" hidden="1" customWidth="1"/>
    <col min="13" max="13" width="23.3" customWidth="1"/>
    <col min="14" max="14" width="10.6666666666667" customWidth="1"/>
    <col min="16" max="16" width="15.2166666666667" customWidth="1"/>
    <col min="18" max="18" width="12" customWidth="1"/>
    <col min="21" max="21" width="28.1083333333333" customWidth="1"/>
    <col min="22" max="22" width="30.1083333333333" customWidth="1"/>
    <col min="24" max="24" width="11.3333333333333" customWidth="1"/>
  </cols>
  <sheetData>
    <row r="1" ht="30.6" customHeight="1" spans="1:18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ht="42.75" spans="1:18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7" t="s">
        <v>6</v>
      </c>
      <c r="G2" s="17" t="s">
        <v>7</v>
      </c>
      <c r="H2" s="18" t="s">
        <v>8</v>
      </c>
      <c r="I2" s="16" t="s">
        <v>9</v>
      </c>
      <c r="J2" s="17" t="s">
        <v>10</v>
      </c>
      <c r="K2" s="17" t="s">
        <v>11</v>
      </c>
      <c r="L2" s="17" t="s">
        <v>12</v>
      </c>
      <c r="M2" s="17"/>
      <c r="N2" s="19" t="s">
        <v>13</v>
      </c>
      <c r="O2" s="17" t="s">
        <v>14</v>
      </c>
      <c r="P2" s="17" t="s">
        <v>15</v>
      </c>
      <c r="Q2" s="19" t="s">
        <v>16</v>
      </c>
      <c r="R2" s="19" t="s">
        <v>17</v>
      </c>
    </row>
    <row r="3" s="12" customFormat="1" ht="14" customHeight="1" spans="1:18">
      <c r="A3" s="20">
        <v>1</v>
      </c>
      <c r="B3" s="20" t="s">
        <v>18</v>
      </c>
      <c r="C3" s="21" t="s">
        <v>19</v>
      </c>
      <c r="D3" s="22" t="s">
        <v>20</v>
      </c>
      <c r="E3" s="20" t="s">
        <v>21</v>
      </c>
      <c r="F3" s="20" t="s">
        <v>22</v>
      </c>
      <c r="G3" s="23">
        <v>45981</v>
      </c>
      <c r="H3" s="24" t="str">
        <f>VLOOKUP(F3,'表1.校区竞赛认定目录（2026年）'!B:C,2,0)</f>
        <v>二类</v>
      </c>
      <c r="I3" s="20" t="s">
        <v>23</v>
      </c>
      <c r="J3" s="20" t="s">
        <v>24</v>
      </c>
      <c r="K3" s="20" t="s">
        <v>25</v>
      </c>
      <c r="L3" s="24" t="str">
        <f t="shared" ref="L3:L8" si="0">_xlfn.IFS(K3="是","（含特）",K3="否","（不含特）")</f>
        <v>（不含特）</v>
      </c>
      <c r="M3" s="24" t="str">
        <f>H3&amp;I3&amp;J3&amp;L3</f>
        <v>二类省部级一等奖（不含特）</v>
      </c>
      <c r="N3" s="24">
        <f>VLOOKUP(M3,表2.获奖金额及对应奖项!A:D,4,0)</f>
        <v>1000</v>
      </c>
      <c r="O3" s="20" t="s">
        <v>26</v>
      </c>
      <c r="P3" s="25">
        <v>1</v>
      </c>
      <c r="Q3" s="24">
        <f>N3*P3</f>
        <v>1000</v>
      </c>
      <c r="R3" s="20"/>
    </row>
    <row r="4" s="12" customFormat="1" ht="14" customHeight="1" spans="1:18">
      <c r="A4" s="20">
        <v>2</v>
      </c>
      <c r="B4" s="20" t="s">
        <v>27</v>
      </c>
      <c r="C4" s="21" t="s">
        <v>28</v>
      </c>
      <c r="D4" s="22" t="s">
        <v>20</v>
      </c>
      <c r="E4" s="20" t="s">
        <v>29</v>
      </c>
      <c r="F4" s="20" t="s">
        <v>30</v>
      </c>
      <c r="G4" s="23">
        <v>46091</v>
      </c>
      <c r="H4" s="22" t="s">
        <v>31</v>
      </c>
      <c r="I4" s="24"/>
      <c r="J4" s="24"/>
      <c r="K4" s="24"/>
      <c r="L4" s="24" t="e">
        <f t="shared" si="0"/>
        <v>#N/A</v>
      </c>
      <c r="M4" s="24"/>
      <c r="N4" s="24"/>
      <c r="O4" s="20" t="s">
        <v>32</v>
      </c>
      <c r="P4" s="25">
        <v>1</v>
      </c>
      <c r="Q4" s="24">
        <v>100</v>
      </c>
      <c r="R4" s="22"/>
    </row>
    <row r="5" s="12" customFormat="1" ht="14" customHeight="1" spans="1:18">
      <c r="A5" s="20">
        <v>3</v>
      </c>
      <c r="B5" s="20" t="s">
        <v>33</v>
      </c>
      <c r="C5" s="21" t="s">
        <v>34</v>
      </c>
      <c r="D5" s="22" t="s">
        <v>20</v>
      </c>
      <c r="E5" s="20" t="s">
        <v>29</v>
      </c>
      <c r="F5" s="26" t="s">
        <v>35</v>
      </c>
      <c r="G5" s="27">
        <v>46155</v>
      </c>
      <c r="H5" s="22" t="s">
        <v>31</v>
      </c>
      <c r="I5" s="24"/>
      <c r="J5" s="24"/>
      <c r="K5" s="24"/>
      <c r="L5" s="24" t="e">
        <f t="shared" si="0"/>
        <v>#N/A</v>
      </c>
      <c r="M5" s="24"/>
      <c r="N5" s="24"/>
      <c r="O5" s="20" t="s">
        <v>32</v>
      </c>
      <c r="P5" s="25">
        <v>1</v>
      </c>
      <c r="Q5" s="24">
        <v>100</v>
      </c>
      <c r="R5" s="22"/>
    </row>
    <row r="6" s="12" customFormat="1" ht="14" customHeight="1" spans="1:18">
      <c r="A6" s="20">
        <v>4</v>
      </c>
      <c r="B6" s="20" t="s">
        <v>36</v>
      </c>
      <c r="C6" s="21" t="s">
        <v>37</v>
      </c>
      <c r="D6" s="22" t="s">
        <v>20</v>
      </c>
      <c r="E6" s="20" t="s">
        <v>21</v>
      </c>
      <c r="F6" s="20" t="s">
        <v>38</v>
      </c>
      <c r="G6" s="23">
        <v>46245</v>
      </c>
      <c r="H6" s="24" t="str">
        <f>VLOOKUP(F6,'表1.校区竞赛认定目录（2026年）'!B:C,2,0)</f>
        <v>二类</v>
      </c>
      <c r="I6" s="20" t="s">
        <v>39</v>
      </c>
      <c r="J6" s="20" t="s">
        <v>40</v>
      </c>
      <c r="K6" s="20" t="s">
        <v>25</v>
      </c>
      <c r="L6" s="24" t="str">
        <f t="shared" si="0"/>
        <v>（不含特）</v>
      </c>
      <c r="M6" s="24" t="str">
        <f>H6&amp;I6&amp;J6&amp;L6</f>
        <v>二类国家级三等奖（不含特）</v>
      </c>
      <c r="N6" s="24">
        <f>VLOOKUP(M6,表2.获奖金额及对应奖项!A:D,4,0)</f>
        <v>1500</v>
      </c>
      <c r="O6" s="20" t="s">
        <v>26</v>
      </c>
      <c r="P6" s="25">
        <v>0.86</v>
      </c>
      <c r="Q6" s="24">
        <f>N6*P6</f>
        <v>1290</v>
      </c>
      <c r="R6" s="24"/>
    </row>
    <row r="7" s="12" customFormat="1" ht="14" customHeight="1" spans="1:18">
      <c r="A7" s="20">
        <v>5</v>
      </c>
      <c r="B7" s="20" t="s">
        <v>41</v>
      </c>
      <c r="C7" s="21" t="s">
        <v>42</v>
      </c>
      <c r="D7" s="22" t="s">
        <v>20</v>
      </c>
      <c r="E7" s="20" t="s">
        <v>21</v>
      </c>
      <c r="F7" s="20" t="s">
        <v>43</v>
      </c>
      <c r="G7" s="28">
        <v>46120</v>
      </c>
      <c r="H7" s="24" t="str">
        <f>VLOOKUP(F7,'表1.校区竞赛认定目录（2026年）'!B:C,2,0)</f>
        <v>二类</v>
      </c>
      <c r="I7" s="20" t="s">
        <v>39</v>
      </c>
      <c r="J7" s="20" t="s">
        <v>44</v>
      </c>
      <c r="K7" s="20" t="s">
        <v>25</v>
      </c>
      <c r="L7" s="24" t="str">
        <f t="shared" si="0"/>
        <v>（不含特）</v>
      </c>
      <c r="M7" s="24" t="str">
        <f>H7&amp;I7&amp;J7&amp;L7</f>
        <v>二类国家级二等奖（不含特）</v>
      </c>
      <c r="N7" s="24">
        <f>VLOOKUP(M7,表2.获奖金额及对应奖项!A:D,4,0)</f>
        <v>2000</v>
      </c>
      <c r="O7" s="20" t="s">
        <v>32</v>
      </c>
      <c r="P7" s="25">
        <v>1</v>
      </c>
      <c r="Q7" s="24">
        <f>N7*P7</f>
        <v>2000</v>
      </c>
      <c r="R7" s="20"/>
    </row>
    <row r="8" s="12" customFormat="1" ht="14" customHeight="1" spans="1:18">
      <c r="A8" s="20">
        <v>6</v>
      </c>
      <c r="B8" s="20" t="s">
        <v>45</v>
      </c>
      <c r="C8" s="21" t="s">
        <v>46</v>
      </c>
      <c r="D8" s="22" t="s">
        <v>20</v>
      </c>
      <c r="E8" s="20" t="s">
        <v>29</v>
      </c>
      <c r="F8" s="26" t="s">
        <v>47</v>
      </c>
      <c r="G8" s="23">
        <v>46192</v>
      </c>
      <c r="H8" s="22" t="s">
        <v>31</v>
      </c>
      <c r="I8" s="20" t="s">
        <v>23</v>
      </c>
      <c r="J8" s="24"/>
      <c r="K8" s="24"/>
      <c r="L8" s="24" t="e">
        <f t="shared" si="0"/>
        <v>#N/A</v>
      </c>
      <c r="M8" s="24"/>
      <c r="N8" s="24"/>
      <c r="O8" s="20" t="s">
        <v>32</v>
      </c>
      <c r="P8" s="25">
        <v>1</v>
      </c>
      <c r="Q8" s="24">
        <v>100</v>
      </c>
      <c r="R8" s="22"/>
    </row>
    <row r="9" s="12" customFormat="1" ht="14" customHeight="1" spans="1:18">
      <c r="A9" s="20">
        <v>7</v>
      </c>
      <c r="B9" s="20" t="s">
        <v>48</v>
      </c>
      <c r="C9" s="21" t="s">
        <v>49</v>
      </c>
      <c r="D9" s="22" t="s">
        <v>20</v>
      </c>
      <c r="E9" s="20" t="s">
        <v>21</v>
      </c>
      <c r="F9" s="20" t="s">
        <v>50</v>
      </c>
      <c r="G9" s="27">
        <v>46143</v>
      </c>
      <c r="H9" s="24" t="str">
        <f>VLOOKUP(F9,'表1.校区竞赛认定目录（2026年）'!B:C,2,0)</f>
        <v>二类</v>
      </c>
      <c r="I9" s="20" t="s">
        <v>23</v>
      </c>
      <c r="J9" s="20" t="s">
        <v>40</v>
      </c>
      <c r="K9" s="20" t="s">
        <v>25</v>
      </c>
      <c r="L9" s="24" t="str">
        <f t="shared" ref="L9:L14" si="1">_xlfn.IFS(K9="是","（含特）",K9="否","（不含特）")</f>
        <v>（不含特）</v>
      </c>
      <c r="M9" s="24" t="str">
        <f t="shared" ref="M9:M14" si="2">H9&amp;I9&amp;J9&amp;L9</f>
        <v>二类省部级三等奖（不含特）</v>
      </c>
      <c r="N9" s="24"/>
      <c r="O9" s="20" t="s">
        <v>26</v>
      </c>
      <c r="P9" s="25">
        <v>1</v>
      </c>
      <c r="Q9" s="24">
        <v>0</v>
      </c>
      <c r="R9" s="24" t="s">
        <v>51</v>
      </c>
    </row>
    <row r="10" s="12" customFormat="1" ht="14" customHeight="1" spans="1:18">
      <c r="A10" s="20">
        <v>8</v>
      </c>
      <c r="B10" s="20" t="s">
        <v>52</v>
      </c>
      <c r="C10" s="21" t="s">
        <v>53</v>
      </c>
      <c r="D10" s="22" t="s">
        <v>20</v>
      </c>
      <c r="E10" s="20" t="s">
        <v>21</v>
      </c>
      <c r="F10" s="20" t="s">
        <v>50</v>
      </c>
      <c r="G10" s="27">
        <v>46143</v>
      </c>
      <c r="H10" s="24" t="str">
        <f>VLOOKUP(F10,'表1.校区竞赛认定目录（2026年）'!B:C,2,0)</f>
        <v>二类</v>
      </c>
      <c r="I10" s="20" t="s">
        <v>23</v>
      </c>
      <c r="J10" s="20" t="s">
        <v>40</v>
      </c>
      <c r="K10" s="20" t="s">
        <v>25</v>
      </c>
      <c r="L10" s="24" t="str">
        <f t="shared" si="1"/>
        <v>（不含特）</v>
      </c>
      <c r="M10" s="24" t="str">
        <f t="shared" si="2"/>
        <v>二类省部级三等奖（不含特）</v>
      </c>
      <c r="N10" s="24"/>
      <c r="O10" s="20" t="s">
        <v>26</v>
      </c>
      <c r="P10" s="25">
        <v>0.3</v>
      </c>
      <c r="Q10" s="24">
        <v>0</v>
      </c>
      <c r="R10" s="24" t="s">
        <v>51</v>
      </c>
    </row>
    <row r="11" s="12" customFormat="1" ht="14" customHeight="1" spans="1:18">
      <c r="A11" s="20">
        <v>9</v>
      </c>
      <c r="B11" s="20" t="s">
        <v>54</v>
      </c>
      <c r="C11" s="21" t="s">
        <v>55</v>
      </c>
      <c r="D11" s="22" t="s">
        <v>20</v>
      </c>
      <c r="E11" s="20" t="s">
        <v>21</v>
      </c>
      <c r="F11" s="20" t="s">
        <v>56</v>
      </c>
      <c r="G11" s="27">
        <v>45992</v>
      </c>
      <c r="H11" s="20" t="s">
        <v>57</v>
      </c>
      <c r="I11" s="20" t="s">
        <v>23</v>
      </c>
      <c r="J11" s="20" t="s">
        <v>24</v>
      </c>
      <c r="K11" s="20" t="s">
        <v>25</v>
      </c>
      <c r="L11" s="20" t="str">
        <f t="shared" si="1"/>
        <v>（不含特）</v>
      </c>
      <c r="M11" s="20" t="str">
        <f t="shared" si="2"/>
        <v>二类省部级一等奖（不含特）</v>
      </c>
      <c r="N11" s="24">
        <f>VLOOKUP(M11,表2.获奖金额及对应奖项!A:D,4,0)</f>
        <v>1000</v>
      </c>
      <c r="O11" s="20" t="s">
        <v>32</v>
      </c>
      <c r="P11" s="25">
        <v>1</v>
      </c>
      <c r="Q11" s="20">
        <f t="shared" ref="Q9:Q14" si="3">N11*P11</f>
        <v>1000</v>
      </c>
      <c r="R11" s="20"/>
    </row>
    <row r="12" s="12" customFormat="1" ht="14" customHeight="1" spans="1:18">
      <c r="A12" s="20">
        <v>10</v>
      </c>
      <c r="B12" s="20" t="s">
        <v>58</v>
      </c>
      <c r="C12" s="21" t="s">
        <v>59</v>
      </c>
      <c r="D12" s="22" t="s">
        <v>20</v>
      </c>
      <c r="E12" s="20" t="s">
        <v>21</v>
      </c>
      <c r="F12" s="20" t="s">
        <v>60</v>
      </c>
      <c r="G12" s="27">
        <v>46174</v>
      </c>
      <c r="H12" s="24" t="str">
        <f>VLOOKUP(F12,'表1.校区竞赛认定目录（2026年）'!B:C,2,0)</f>
        <v>二类</v>
      </c>
      <c r="I12" s="20" t="s">
        <v>39</v>
      </c>
      <c r="J12" s="20" t="s">
        <v>44</v>
      </c>
      <c r="K12" s="20" t="s">
        <v>25</v>
      </c>
      <c r="L12" s="24" t="str">
        <f t="shared" si="1"/>
        <v>（不含特）</v>
      </c>
      <c r="M12" s="24" t="str">
        <f t="shared" si="2"/>
        <v>二类国家级二等奖（不含特）</v>
      </c>
      <c r="N12" s="24">
        <f>VLOOKUP(M12,表2.获奖金额及对应奖项!A:D,4,0)</f>
        <v>2000</v>
      </c>
      <c r="O12" s="20" t="s">
        <v>26</v>
      </c>
      <c r="P12" s="25">
        <v>1</v>
      </c>
      <c r="Q12" s="24">
        <f t="shared" si="3"/>
        <v>2000</v>
      </c>
      <c r="R12" s="24"/>
    </row>
    <row r="13" s="12" customFormat="1" ht="14" customHeight="1" spans="1:18">
      <c r="A13" s="20">
        <v>11</v>
      </c>
      <c r="B13" s="20" t="s">
        <v>61</v>
      </c>
      <c r="C13" s="21" t="s">
        <v>62</v>
      </c>
      <c r="D13" s="22" t="s">
        <v>20</v>
      </c>
      <c r="E13" s="20" t="s">
        <v>21</v>
      </c>
      <c r="F13" s="20" t="s">
        <v>63</v>
      </c>
      <c r="G13" s="29">
        <v>46174</v>
      </c>
      <c r="H13" s="24" t="str">
        <f>VLOOKUP(F13,'表1.校区竞赛认定目录（2026年）'!B:C,2,0)</f>
        <v>二类</v>
      </c>
      <c r="I13" s="20" t="s">
        <v>23</v>
      </c>
      <c r="J13" s="20" t="s">
        <v>44</v>
      </c>
      <c r="K13" s="20" t="s">
        <v>25</v>
      </c>
      <c r="L13" s="24" t="str">
        <f t="shared" si="1"/>
        <v>（不含特）</v>
      </c>
      <c r="M13" s="24" t="str">
        <f t="shared" si="2"/>
        <v>二类省部级二等奖（不含特）</v>
      </c>
      <c r="N13" s="24">
        <f>VLOOKUP(M13,表2.获奖金额及对应奖项!A:D,4,0)</f>
        <v>800</v>
      </c>
      <c r="O13" s="20" t="s">
        <v>32</v>
      </c>
      <c r="P13" s="25">
        <v>1</v>
      </c>
      <c r="Q13" s="24">
        <f t="shared" si="3"/>
        <v>800</v>
      </c>
      <c r="R13" s="24"/>
    </row>
    <row r="14" s="12" customFormat="1" ht="14" customHeight="1" spans="1:18">
      <c r="A14" s="20">
        <v>12</v>
      </c>
      <c r="B14" s="20" t="s">
        <v>64</v>
      </c>
      <c r="C14" s="21" t="s">
        <v>65</v>
      </c>
      <c r="D14" s="22" t="s">
        <v>20</v>
      </c>
      <c r="E14" s="20" t="s">
        <v>21</v>
      </c>
      <c r="F14" s="20" t="s">
        <v>50</v>
      </c>
      <c r="G14" s="23">
        <v>46173</v>
      </c>
      <c r="H14" s="20" t="s">
        <v>57</v>
      </c>
      <c r="I14" s="20" t="s">
        <v>39</v>
      </c>
      <c r="J14" s="20" t="s">
        <v>44</v>
      </c>
      <c r="K14" s="20" t="s">
        <v>66</v>
      </c>
      <c r="L14" s="20" t="s">
        <v>67</v>
      </c>
      <c r="M14" s="20" t="s">
        <v>68</v>
      </c>
      <c r="N14" s="24">
        <f>VLOOKUP(M14,表2.获奖金额及对应奖项!A:D,4,0)</f>
        <v>1500</v>
      </c>
      <c r="O14" s="20" t="s">
        <v>26</v>
      </c>
      <c r="P14" s="25">
        <v>1</v>
      </c>
      <c r="Q14" s="20">
        <v>1500</v>
      </c>
      <c r="R14" s="20"/>
    </row>
    <row r="15" s="12" customFormat="1" ht="14" customHeight="1" spans="1:18">
      <c r="A15" s="20">
        <v>13</v>
      </c>
      <c r="B15" s="20" t="s">
        <v>69</v>
      </c>
      <c r="C15" s="21" t="s">
        <v>70</v>
      </c>
      <c r="D15" s="22" t="s">
        <v>20</v>
      </c>
      <c r="E15" s="20" t="s">
        <v>21</v>
      </c>
      <c r="F15" s="20" t="s">
        <v>38</v>
      </c>
      <c r="G15" s="27">
        <v>46235</v>
      </c>
      <c r="H15" s="24" t="str">
        <f>VLOOKUP(F15,'表1.校区竞赛认定目录（2026年）'!B:C,2,0)</f>
        <v>二类</v>
      </c>
      <c r="I15" s="20" t="s">
        <v>39</v>
      </c>
      <c r="J15" s="20" t="s">
        <v>40</v>
      </c>
      <c r="K15" s="20" t="s">
        <v>66</v>
      </c>
      <c r="L15" s="24" t="str">
        <f>_xlfn.IFS(K15="是","（含特）",K15="否","（不含特）")</f>
        <v>（含特）</v>
      </c>
      <c r="M15" s="24" t="str">
        <f>H15&amp;I15&amp;J15&amp;L15</f>
        <v>二类国家级三等奖（含特）</v>
      </c>
      <c r="N15" s="24">
        <f>VLOOKUP(M15,表2.获奖金额及对应奖项!A:D,4,0)</f>
        <v>1000</v>
      </c>
      <c r="O15" s="20" t="s">
        <v>26</v>
      </c>
      <c r="P15" s="25">
        <v>1</v>
      </c>
      <c r="Q15" s="24">
        <f>N15*P15</f>
        <v>1000</v>
      </c>
      <c r="R15" s="24"/>
    </row>
    <row r="16" s="12" customFormat="1" ht="14" customHeight="1" spans="1:18">
      <c r="A16" s="20">
        <v>14</v>
      </c>
      <c r="B16" s="20" t="s">
        <v>71</v>
      </c>
      <c r="C16" s="21" t="s">
        <v>72</v>
      </c>
      <c r="D16" s="22" t="s">
        <v>20</v>
      </c>
      <c r="E16" s="20" t="s">
        <v>73</v>
      </c>
      <c r="F16" s="30" t="s">
        <v>74</v>
      </c>
      <c r="G16" s="23">
        <v>46206</v>
      </c>
      <c r="H16" s="22" t="s">
        <v>31</v>
      </c>
      <c r="I16" s="24"/>
      <c r="J16" s="24"/>
      <c r="K16" s="24"/>
      <c r="L16" s="24" t="e">
        <f t="shared" ref="L16:L25" si="4">_xlfn.IFS(K16="是","（含特）",K16="否","（不含特）")</f>
        <v>#N/A</v>
      </c>
      <c r="M16" s="24"/>
      <c r="N16" s="24"/>
      <c r="O16" s="20" t="s">
        <v>32</v>
      </c>
      <c r="P16" s="25">
        <v>1</v>
      </c>
      <c r="Q16" s="24">
        <v>0</v>
      </c>
      <c r="R16" s="24" t="s">
        <v>51</v>
      </c>
    </row>
    <row r="17" s="12" customFormat="1" ht="14" customHeight="1" spans="1:18">
      <c r="A17" s="20">
        <v>15</v>
      </c>
      <c r="B17" s="20" t="s">
        <v>75</v>
      </c>
      <c r="C17" s="21" t="s">
        <v>76</v>
      </c>
      <c r="D17" s="22" t="s">
        <v>20</v>
      </c>
      <c r="E17" s="20" t="s">
        <v>21</v>
      </c>
      <c r="F17" s="20" t="s">
        <v>63</v>
      </c>
      <c r="G17" s="23">
        <v>46011</v>
      </c>
      <c r="H17" s="24" t="str">
        <f>VLOOKUP(F17,'表1.校区竞赛认定目录（2026年）'!B:C,2,0)</f>
        <v>二类</v>
      </c>
      <c r="I17" s="20" t="s">
        <v>39</v>
      </c>
      <c r="J17" s="20" t="s">
        <v>44</v>
      </c>
      <c r="K17" s="20" t="s">
        <v>25</v>
      </c>
      <c r="L17" s="24" t="str">
        <f t="shared" si="4"/>
        <v>（不含特）</v>
      </c>
      <c r="M17" s="24" t="str">
        <f t="shared" ref="M16:M25" si="5">H17&amp;I17&amp;J17&amp;L17</f>
        <v>二类国家级二等奖（不含特）</v>
      </c>
      <c r="N17" s="24">
        <f>VLOOKUP(M17,表2.获奖金额及对应奖项!A:D,4,0)</f>
        <v>2000</v>
      </c>
      <c r="O17" s="20" t="s">
        <v>32</v>
      </c>
      <c r="P17" s="25">
        <v>1</v>
      </c>
      <c r="Q17" s="24">
        <f t="shared" ref="Q16:Q33" si="6">N17*P17</f>
        <v>2000</v>
      </c>
      <c r="R17" s="24"/>
    </row>
    <row r="18" s="12" customFormat="1" ht="14" customHeight="1" spans="1:18">
      <c r="A18" s="20">
        <v>16</v>
      </c>
      <c r="B18" s="20" t="s">
        <v>77</v>
      </c>
      <c r="C18" s="21" t="s">
        <v>78</v>
      </c>
      <c r="D18" s="22" t="s">
        <v>20</v>
      </c>
      <c r="E18" s="20" t="s">
        <v>21</v>
      </c>
      <c r="F18" s="20" t="s">
        <v>79</v>
      </c>
      <c r="G18" s="23">
        <v>46252</v>
      </c>
      <c r="H18" s="24" t="str">
        <f>VLOOKUP(F18,'表1.校区竞赛认定目录（2026年）'!B:C,2,0)</f>
        <v>二类</v>
      </c>
      <c r="I18" s="20" t="s">
        <v>39</v>
      </c>
      <c r="J18" s="20" t="s">
        <v>44</v>
      </c>
      <c r="K18" s="20" t="s">
        <v>66</v>
      </c>
      <c r="L18" s="24" t="str">
        <f t="shared" si="4"/>
        <v>（含特）</v>
      </c>
      <c r="M18" s="24" t="str">
        <f t="shared" si="5"/>
        <v>二类国家级二等奖（含特）</v>
      </c>
      <c r="N18" s="24">
        <f>VLOOKUP(M18,表2.获奖金额及对应奖项!A:D,4,0)</f>
        <v>1500</v>
      </c>
      <c r="O18" s="20" t="s">
        <v>26</v>
      </c>
      <c r="P18" s="31">
        <v>0.3333</v>
      </c>
      <c r="Q18" s="24">
        <f t="shared" si="6"/>
        <v>499.95</v>
      </c>
      <c r="R18" s="24"/>
    </row>
    <row r="19" s="12" customFormat="1" ht="14" customHeight="1" spans="1:18">
      <c r="A19" s="20">
        <v>17</v>
      </c>
      <c r="B19" s="22" t="s">
        <v>80</v>
      </c>
      <c r="C19" s="21" t="s">
        <v>81</v>
      </c>
      <c r="D19" s="22" t="s">
        <v>20</v>
      </c>
      <c r="E19" s="20" t="s">
        <v>21</v>
      </c>
      <c r="F19" s="20" t="s">
        <v>79</v>
      </c>
      <c r="G19" s="23">
        <v>46252</v>
      </c>
      <c r="H19" s="24" t="str">
        <f>VLOOKUP(F19,'表1.校区竞赛认定目录（2026年）'!B:C,2,0)</f>
        <v>二类</v>
      </c>
      <c r="I19" s="20" t="s">
        <v>39</v>
      </c>
      <c r="J19" s="20" t="s">
        <v>44</v>
      </c>
      <c r="K19" s="20" t="s">
        <v>66</v>
      </c>
      <c r="L19" s="24" t="str">
        <f t="shared" si="4"/>
        <v>（含特）</v>
      </c>
      <c r="M19" s="24" t="str">
        <f t="shared" si="5"/>
        <v>二类国家级二等奖（含特）</v>
      </c>
      <c r="N19" s="24">
        <f>VLOOKUP(M19,表2.获奖金额及对应奖项!A:D,4,0)</f>
        <v>1500</v>
      </c>
      <c r="O19" s="20" t="s">
        <v>26</v>
      </c>
      <c r="P19" s="31">
        <v>0.3333</v>
      </c>
      <c r="Q19" s="24">
        <f t="shared" si="6"/>
        <v>499.95</v>
      </c>
      <c r="R19" s="24"/>
    </row>
    <row r="20" s="12" customFormat="1" ht="14" customHeight="1" spans="1:18">
      <c r="A20" s="20">
        <v>18</v>
      </c>
      <c r="B20" s="20" t="s">
        <v>82</v>
      </c>
      <c r="C20" s="21" t="s">
        <v>83</v>
      </c>
      <c r="D20" s="22" t="s">
        <v>20</v>
      </c>
      <c r="E20" s="20" t="s">
        <v>21</v>
      </c>
      <c r="F20" s="20" t="s">
        <v>84</v>
      </c>
      <c r="G20" s="29">
        <v>46235</v>
      </c>
      <c r="H20" s="24" t="str">
        <f>VLOOKUP(F20,'表1.校区竞赛认定目录（2026年）'!B:C,2,0)</f>
        <v>二类</v>
      </c>
      <c r="I20" s="20" t="s">
        <v>39</v>
      </c>
      <c r="J20" s="20" t="s">
        <v>40</v>
      </c>
      <c r="K20" s="20" t="s">
        <v>25</v>
      </c>
      <c r="L20" s="24" t="str">
        <f t="shared" si="4"/>
        <v>（不含特）</v>
      </c>
      <c r="M20" s="24" t="str">
        <f t="shared" si="5"/>
        <v>二类国家级三等奖（不含特）</v>
      </c>
      <c r="N20" s="24">
        <f>VLOOKUP(M20,表2.获奖金额及对应奖项!A:D,4,0)</f>
        <v>1500</v>
      </c>
      <c r="O20" s="20" t="s">
        <v>26</v>
      </c>
      <c r="P20" s="25">
        <v>1</v>
      </c>
      <c r="Q20" s="24">
        <f t="shared" si="6"/>
        <v>1500</v>
      </c>
      <c r="R20" s="20"/>
    </row>
    <row r="21" s="12" customFormat="1" ht="14" customHeight="1" spans="1:18">
      <c r="A21" s="20">
        <v>19</v>
      </c>
      <c r="B21" s="20" t="s">
        <v>85</v>
      </c>
      <c r="C21" s="21" t="s">
        <v>86</v>
      </c>
      <c r="D21" s="22" t="s">
        <v>20</v>
      </c>
      <c r="E21" s="20" t="s">
        <v>21</v>
      </c>
      <c r="F21" s="32" t="s">
        <v>56</v>
      </c>
      <c r="G21" s="27">
        <v>45992</v>
      </c>
      <c r="H21" s="24" t="str">
        <f>VLOOKUP(F21,'表1.校区竞赛认定目录（2026年）'!B:C,2,0)</f>
        <v>二类</v>
      </c>
      <c r="I21" s="20" t="s">
        <v>23</v>
      </c>
      <c r="J21" s="20" t="s">
        <v>24</v>
      </c>
      <c r="K21" s="20" t="s">
        <v>25</v>
      </c>
      <c r="L21" s="24" t="str">
        <f t="shared" si="4"/>
        <v>（不含特）</v>
      </c>
      <c r="M21" s="24" t="str">
        <f t="shared" si="5"/>
        <v>二类省部级一等奖（不含特）</v>
      </c>
      <c r="N21" s="24">
        <f>VLOOKUP(M21,表2.获奖金额及对应奖项!A:D,4,0)</f>
        <v>1000</v>
      </c>
      <c r="O21" s="20" t="s">
        <v>32</v>
      </c>
      <c r="P21" s="25">
        <v>1</v>
      </c>
      <c r="Q21" s="24">
        <f t="shared" si="6"/>
        <v>1000</v>
      </c>
      <c r="R21" s="24"/>
    </row>
    <row r="22" s="12" customFormat="1" ht="14" customHeight="1" spans="1:18">
      <c r="A22" s="20">
        <v>20</v>
      </c>
      <c r="B22" s="20" t="s">
        <v>87</v>
      </c>
      <c r="C22" s="21" t="s">
        <v>88</v>
      </c>
      <c r="D22" s="22" t="s">
        <v>20</v>
      </c>
      <c r="E22" s="20" t="s">
        <v>21</v>
      </c>
      <c r="F22" s="20" t="s">
        <v>79</v>
      </c>
      <c r="G22" s="33" t="s">
        <v>89</v>
      </c>
      <c r="H22" s="24" t="str">
        <f>VLOOKUP(F22,'表1.校区竞赛认定目录（2026年）'!B:C,2,0)</f>
        <v>二类</v>
      </c>
      <c r="I22" s="20" t="s">
        <v>39</v>
      </c>
      <c r="J22" s="20" t="s">
        <v>44</v>
      </c>
      <c r="K22" s="20" t="s">
        <v>66</v>
      </c>
      <c r="L22" s="24" t="str">
        <f t="shared" si="4"/>
        <v>（含特）</v>
      </c>
      <c r="M22" s="24" t="str">
        <f t="shared" si="5"/>
        <v>二类国家级二等奖（含特）</v>
      </c>
      <c r="N22" s="24">
        <f>VLOOKUP(M22,表2.获奖金额及对应奖项!A:D,4,0)</f>
        <v>1500</v>
      </c>
      <c r="O22" s="20" t="s">
        <v>26</v>
      </c>
      <c r="P22" s="31">
        <v>0.3333</v>
      </c>
      <c r="Q22" s="24">
        <f t="shared" si="6"/>
        <v>499.95</v>
      </c>
      <c r="R22" s="24"/>
    </row>
    <row r="23" s="12" customFormat="1" ht="14" customHeight="1" spans="1:18">
      <c r="A23" s="20">
        <v>21</v>
      </c>
      <c r="B23" s="20" t="s">
        <v>90</v>
      </c>
      <c r="C23" s="21" t="s">
        <v>91</v>
      </c>
      <c r="D23" s="22" t="s">
        <v>20</v>
      </c>
      <c r="E23" s="20" t="s">
        <v>21</v>
      </c>
      <c r="F23" s="20" t="s">
        <v>92</v>
      </c>
      <c r="G23" s="27">
        <v>46235</v>
      </c>
      <c r="H23" s="24" t="str">
        <f>VLOOKUP(F23,'表1.校区竞赛认定目录（2026年）'!B:C,2,0)</f>
        <v>其他</v>
      </c>
      <c r="I23" s="20" t="s">
        <v>39</v>
      </c>
      <c r="J23" s="20" t="s">
        <v>44</v>
      </c>
      <c r="K23" s="20" t="s">
        <v>25</v>
      </c>
      <c r="L23" s="24" t="str">
        <f t="shared" si="4"/>
        <v>（不含特）</v>
      </c>
      <c r="M23" s="24" t="str">
        <f t="shared" si="5"/>
        <v>其他国家级二等奖（不含特）</v>
      </c>
      <c r="N23" s="24"/>
      <c r="O23" s="20" t="s">
        <v>26</v>
      </c>
      <c r="P23" s="25">
        <v>0.25</v>
      </c>
      <c r="Q23" s="24">
        <v>0</v>
      </c>
      <c r="R23" s="24"/>
    </row>
    <row r="24" s="12" customFormat="1" ht="14" customHeight="1" spans="1:18">
      <c r="A24" s="20">
        <v>22</v>
      </c>
      <c r="B24" s="20" t="s">
        <v>93</v>
      </c>
      <c r="C24" s="21" t="s">
        <v>94</v>
      </c>
      <c r="D24" s="22" t="s">
        <v>20</v>
      </c>
      <c r="E24" s="20" t="s">
        <v>21</v>
      </c>
      <c r="F24" s="32" t="s">
        <v>63</v>
      </c>
      <c r="G24" s="27">
        <v>45992</v>
      </c>
      <c r="H24" s="24" t="str">
        <f>VLOOKUP(F24,'表1.校区竞赛认定目录（2026年）'!B:C,2,0)</f>
        <v>二类</v>
      </c>
      <c r="I24" s="20" t="s">
        <v>39</v>
      </c>
      <c r="J24" s="20" t="s">
        <v>44</v>
      </c>
      <c r="K24" s="20" t="s">
        <v>25</v>
      </c>
      <c r="L24" s="24" t="str">
        <f t="shared" si="4"/>
        <v>（不含特）</v>
      </c>
      <c r="M24" s="24" t="str">
        <f t="shared" si="5"/>
        <v>二类国家级二等奖（不含特）</v>
      </c>
      <c r="N24" s="24">
        <f>VLOOKUP(M24,表2.获奖金额及对应奖项!A:D,4,0)</f>
        <v>2000</v>
      </c>
      <c r="O24" s="20" t="s">
        <v>32</v>
      </c>
      <c r="P24" s="25">
        <v>1</v>
      </c>
      <c r="Q24" s="24">
        <f t="shared" si="6"/>
        <v>2000</v>
      </c>
      <c r="R24" s="24"/>
    </row>
    <row r="25" s="12" customFormat="1" ht="14" customHeight="1" spans="1:18">
      <c r="A25" s="20">
        <v>23</v>
      </c>
      <c r="B25" s="20" t="s">
        <v>95</v>
      </c>
      <c r="C25" s="21" t="s">
        <v>96</v>
      </c>
      <c r="D25" s="22" t="s">
        <v>20</v>
      </c>
      <c r="E25" s="20" t="s">
        <v>29</v>
      </c>
      <c r="F25" s="26" t="s">
        <v>97</v>
      </c>
      <c r="G25" s="27">
        <v>46235</v>
      </c>
      <c r="H25" s="22" t="s">
        <v>31</v>
      </c>
      <c r="I25" s="24"/>
      <c r="J25" s="24"/>
      <c r="K25" s="24"/>
      <c r="L25" s="24" t="e">
        <f t="shared" si="4"/>
        <v>#N/A</v>
      </c>
      <c r="M25" s="24"/>
      <c r="N25" s="24"/>
      <c r="O25" s="24" t="s">
        <v>32</v>
      </c>
      <c r="P25" s="25">
        <v>1</v>
      </c>
      <c r="Q25" s="24">
        <v>100</v>
      </c>
      <c r="R25" s="22"/>
    </row>
    <row r="26" s="12" customFormat="1" ht="14" customHeight="1" spans="1:18">
      <c r="A26" s="20">
        <v>24</v>
      </c>
      <c r="B26" s="20" t="s">
        <v>98</v>
      </c>
      <c r="C26" s="21" t="s">
        <v>99</v>
      </c>
      <c r="D26" s="22" t="s">
        <v>20</v>
      </c>
      <c r="E26" s="20" t="s">
        <v>21</v>
      </c>
      <c r="F26" s="20" t="s">
        <v>56</v>
      </c>
      <c r="G26" s="27">
        <v>45992</v>
      </c>
      <c r="H26" s="20" t="s">
        <v>57</v>
      </c>
      <c r="I26" s="20" t="s">
        <v>23</v>
      </c>
      <c r="J26" s="20" t="s">
        <v>40</v>
      </c>
      <c r="K26" s="20" t="s">
        <v>25</v>
      </c>
      <c r="L26" s="20" t="s">
        <v>100</v>
      </c>
      <c r="M26" s="20" t="s">
        <v>101</v>
      </c>
      <c r="N26" s="24"/>
      <c r="O26" s="20" t="s">
        <v>32</v>
      </c>
      <c r="P26" s="25">
        <v>1</v>
      </c>
      <c r="Q26" s="24">
        <v>0</v>
      </c>
      <c r="R26" s="24" t="s">
        <v>51</v>
      </c>
    </row>
    <row r="27" s="12" customFormat="1" ht="14" customHeight="1" spans="1:18">
      <c r="A27" s="20">
        <v>25</v>
      </c>
      <c r="B27" s="20" t="s">
        <v>102</v>
      </c>
      <c r="C27" s="21" t="s">
        <v>103</v>
      </c>
      <c r="D27" s="22" t="s">
        <v>20</v>
      </c>
      <c r="E27" s="20" t="s">
        <v>21</v>
      </c>
      <c r="F27" s="20" t="s">
        <v>104</v>
      </c>
      <c r="G27" s="34">
        <v>46178</v>
      </c>
      <c r="H27" s="24" t="str">
        <f>VLOOKUP(F27,'表1.校区竞赛认定目录（2026年）'!B:C,2,0)</f>
        <v>二类</v>
      </c>
      <c r="I27" s="20" t="s">
        <v>39</v>
      </c>
      <c r="J27" s="20" t="s">
        <v>40</v>
      </c>
      <c r="K27" s="20" t="s">
        <v>25</v>
      </c>
      <c r="L27" s="24" t="str">
        <f>_xlfn.IFS(K27="是","（含特）",K27="否","（不含特）")</f>
        <v>（不含特）</v>
      </c>
      <c r="M27" s="24" t="str">
        <f>H27&amp;I27&amp;J27&amp;L27</f>
        <v>二类国家级三等奖（不含特）</v>
      </c>
      <c r="N27" s="24">
        <f>VLOOKUP(M27,表2.获奖金额及对应奖项!A:D,4,0)</f>
        <v>1500</v>
      </c>
      <c r="O27" s="20" t="s">
        <v>32</v>
      </c>
      <c r="P27" s="25">
        <v>1</v>
      </c>
      <c r="Q27" s="24">
        <f t="shared" si="6"/>
        <v>1500</v>
      </c>
      <c r="R27" s="24"/>
    </row>
    <row r="28" s="12" customFormat="1" ht="14" customHeight="1" spans="1:18">
      <c r="A28" s="20">
        <v>26</v>
      </c>
      <c r="B28" s="20" t="s">
        <v>105</v>
      </c>
      <c r="C28" s="21" t="s">
        <v>106</v>
      </c>
      <c r="D28" s="22" t="s">
        <v>20</v>
      </c>
      <c r="E28" s="20" t="s">
        <v>21</v>
      </c>
      <c r="F28" s="20" t="s">
        <v>107</v>
      </c>
      <c r="G28" s="23">
        <v>46150</v>
      </c>
      <c r="H28" s="24" t="str">
        <f>VLOOKUP(F28,'表1.校区竞赛认定目录（2026年）'!B:C,2,0)</f>
        <v>二类</v>
      </c>
      <c r="I28" s="20" t="s">
        <v>23</v>
      </c>
      <c r="J28" s="20" t="s">
        <v>40</v>
      </c>
      <c r="K28" s="20" t="s">
        <v>25</v>
      </c>
      <c r="L28" s="24" t="str">
        <f>_xlfn.IFS(K28="是","（含特）",K28="否","（不含特）")</f>
        <v>（不含特）</v>
      </c>
      <c r="M28" s="24" t="str">
        <f>H28&amp;I28&amp;J28&amp;L28</f>
        <v>二类省部级三等奖（不含特）</v>
      </c>
      <c r="N28" s="24"/>
      <c r="O28" s="20" t="s">
        <v>32</v>
      </c>
      <c r="P28" s="25">
        <v>1</v>
      </c>
      <c r="Q28" s="24">
        <v>0</v>
      </c>
      <c r="R28" s="24" t="s">
        <v>51</v>
      </c>
    </row>
    <row r="29" s="12" customFormat="1" ht="14" customHeight="1" spans="1:18">
      <c r="A29" s="20">
        <v>27</v>
      </c>
      <c r="B29" s="20" t="s">
        <v>108</v>
      </c>
      <c r="C29" s="21" t="s">
        <v>109</v>
      </c>
      <c r="D29" s="22" t="s">
        <v>20</v>
      </c>
      <c r="E29" s="20" t="s">
        <v>21</v>
      </c>
      <c r="F29" s="20" t="s">
        <v>63</v>
      </c>
      <c r="G29" s="27">
        <v>46174</v>
      </c>
      <c r="H29" s="24" t="str">
        <f>VLOOKUP(F29,'表1.校区竞赛认定目录（2026年）'!B:C,2,0)</f>
        <v>二类</v>
      </c>
      <c r="I29" s="20" t="s">
        <v>23</v>
      </c>
      <c r="J29" s="20" t="s">
        <v>24</v>
      </c>
      <c r="K29" s="20" t="s">
        <v>25</v>
      </c>
      <c r="L29" s="24" t="str">
        <f>_xlfn.IFS(K29="是","（含特）",K29="否","（不含特）")</f>
        <v>（不含特）</v>
      </c>
      <c r="M29" s="24" t="str">
        <f>H29&amp;I29&amp;J29&amp;L29</f>
        <v>二类省部级一等奖（不含特）</v>
      </c>
      <c r="N29" s="24">
        <f>VLOOKUP(M29,表2.获奖金额及对应奖项!A:D,4,0)</f>
        <v>1000</v>
      </c>
      <c r="O29" s="20" t="s">
        <v>32</v>
      </c>
      <c r="P29" s="25">
        <v>1</v>
      </c>
      <c r="Q29" s="24">
        <f t="shared" si="6"/>
        <v>1000</v>
      </c>
      <c r="R29" s="24"/>
    </row>
    <row r="30" s="12" customFormat="1" ht="14" customHeight="1" spans="1:18">
      <c r="A30" s="20">
        <v>28</v>
      </c>
      <c r="B30" s="20" t="s">
        <v>110</v>
      </c>
      <c r="C30" s="21" t="s">
        <v>111</v>
      </c>
      <c r="D30" s="22" t="s">
        <v>20</v>
      </c>
      <c r="E30" s="20" t="s">
        <v>21</v>
      </c>
      <c r="F30" s="20" t="s">
        <v>22</v>
      </c>
      <c r="G30" s="27">
        <v>45962</v>
      </c>
      <c r="H30" s="24" t="str">
        <f>VLOOKUP(F30,'表1.校区竞赛认定目录（2026年）'!B:C,2,0)</f>
        <v>二类</v>
      </c>
      <c r="I30" s="20" t="s">
        <v>39</v>
      </c>
      <c r="J30" s="20" t="s">
        <v>44</v>
      </c>
      <c r="K30" s="20" t="s">
        <v>25</v>
      </c>
      <c r="L30" s="24" t="str">
        <f>_xlfn.IFS(K30="是","（含特）",K30="否","（不含特）")</f>
        <v>（不含特）</v>
      </c>
      <c r="M30" s="24" t="str">
        <f>H30&amp;I30&amp;J30&amp;L30</f>
        <v>二类国家级二等奖（不含特）</v>
      </c>
      <c r="N30" s="24">
        <f>VLOOKUP(M30,表2.获奖金额及对应奖项!A:D,4,0)</f>
        <v>2000</v>
      </c>
      <c r="O30" s="20" t="s">
        <v>26</v>
      </c>
      <c r="P30" s="25">
        <v>0.9</v>
      </c>
      <c r="Q30" s="24">
        <f t="shared" si="6"/>
        <v>1800</v>
      </c>
      <c r="R30" s="24"/>
    </row>
    <row r="31" s="12" customFormat="1" ht="14" customHeight="1" spans="1:18">
      <c r="A31" s="20">
        <v>29</v>
      </c>
      <c r="B31" s="20" t="s">
        <v>112</v>
      </c>
      <c r="C31" s="21" t="s">
        <v>113</v>
      </c>
      <c r="D31" s="22" t="s">
        <v>20</v>
      </c>
      <c r="E31" s="20" t="s">
        <v>21</v>
      </c>
      <c r="F31" s="20" t="s">
        <v>114</v>
      </c>
      <c r="G31" s="27">
        <v>46235</v>
      </c>
      <c r="H31" s="24" t="str">
        <f>VLOOKUP(F31,'表1.校区竞赛认定目录（2026年）'!B:C,2,0)</f>
        <v>二类</v>
      </c>
      <c r="I31" s="20" t="s">
        <v>39</v>
      </c>
      <c r="J31" s="20" t="s">
        <v>40</v>
      </c>
      <c r="K31" s="20" t="s">
        <v>66</v>
      </c>
      <c r="L31" s="24" t="str">
        <f>_xlfn.IFS(K31="是","（含特）",K31="否","（不含特）")</f>
        <v>（含特）</v>
      </c>
      <c r="M31" s="24" t="str">
        <f>H31&amp;I31&amp;J31&amp;L31</f>
        <v>二类国家级三等奖（含特）</v>
      </c>
      <c r="N31" s="24">
        <f>VLOOKUP(M31,表2.获奖金额及对应奖项!A:D,4,0)</f>
        <v>1000</v>
      </c>
      <c r="O31" s="20" t="s">
        <v>26</v>
      </c>
      <c r="P31" s="25">
        <v>0.6</v>
      </c>
      <c r="Q31" s="24">
        <f t="shared" si="6"/>
        <v>600</v>
      </c>
      <c r="R31" s="24"/>
    </row>
    <row r="32" s="12" customFormat="1" ht="14" customHeight="1" spans="1:18">
      <c r="A32" s="20">
        <v>30</v>
      </c>
      <c r="B32" s="22" t="s">
        <v>115</v>
      </c>
      <c r="C32" s="22">
        <v>2023015964</v>
      </c>
      <c r="D32" s="22" t="s">
        <v>20</v>
      </c>
      <c r="E32" s="22" t="s">
        <v>21</v>
      </c>
      <c r="F32" s="22" t="s">
        <v>38</v>
      </c>
      <c r="G32" s="35">
        <v>46261</v>
      </c>
      <c r="H32" s="22" t="s">
        <v>57</v>
      </c>
      <c r="I32" s="22" t="s">
        <v>39</v>
      </c>
      <c r="J32" s="22" t="s">
        <v>40</v>
      </c>
      <c r="K32" s="22" t="s">
        <v>66</v>
      </c>
      <c r="L32" s="22" t="s">
        <v>67</v>
      </c>
      <c r="M32" s="22" t="s">
        <v>116</v>
      </c>
      <c r="N32" s="24">
        <f>VLOOKUP(M32,表2.获奖金额及对应奖项!A:D,4,0)</f>
        <v>1000</v>
      </c>
      <c r="O32" s="22" t="s">
        <v>26</v>
      </c>
      <c r="P32" s="36">
        <v>1</v>
      </c>
      <c r="Q32" s="22">
        <v>1000</v>
      </c>
      <c r="R32" s="22"/>
    </row>
    <row r="33" s="12" customFormat="1" ht="14" customHeight="1" spans="1:18">
      <c r="A33" s="20">
        <v>31</v>
      </c>
      <c r="B33" s="22" t="s">
        <v>117</v>
      </c>
      <c r="C33" s="22">
        <v>2024016262</v>
      </c>
      <c r="D33" s="22" t="s">
        <v>20</v>
      </c>
      <c r="E33" s="22" t="s">
        <v>21</v>
      </c>
      <c r="F33" s="22" t="s">
        <v>50</v>
      </c>
      <c r="G33" s="35">
        <v>46124</v>
      </c>
      <c r="H33" s="22" t="s">
        <v>57</v>
      </c>
      <c r="I33" s="22" t="s">
        <v>23</v>
      </c>
      <c r="J33" s="22" t="s">
        <v>44</v>
      </c>
      <c r="K33" s="22" t="s">
        <v>25</v>
      </c>
      <c r="L33" s="22" t="s">
        <v>118</v>
      </c>
      <c r="M33" s="22" t="s">
        <v>119</v>
      </c>
      <c r="N33" s="24">
        <f>VLOOKUP(M33,表2.获奖金额及对应奖项!A:D,4,0)</f>
        <v>800</v>
      </c>
      <c r="O33" s="22" t="s">
        <v>26</v>
      </c>
      <c r="P33" s="36">
        <v>1</v>
      </c>
      <c r="Q33" s="22">
        <v>800</v>
      </c>
      <c r="R33" s="22"/>
    </row>
    <row r="34" s="12" customFormat="1" ht="14" customHeight="1" spans="1:18">
      <c r="A34" s="20">
        <v>32</v>
      </c>
      <c r="B34" s="22" t="s">
        <v>120</v>
      </c>
      <c r="C34" s="22">
        <v>2023015787</v>
      </c>
      <c r="D34" s="22" t="s">
        <v>20</v>
      </c>
      <c r="E34" s="24" t="s">
        <v>21</v>
      </c>
      <c r="F34" s="24" t="s">
        <v>43</v>
      </c>
      <c r="G34" s="34">
        <v>46120</v>
      </c>
      <c r="H34" s="24" t="s">
        <v>57</v>
      </c>
      <c r="I34" s="22" t="s">
        <v>39</v>
      </c>
      <c r="J34" s="22" t="s">
        <v>40</v>
      </c>
      <c r="K34" s="22" t="s">
        <v>25</v>
      </c>
      <c r="L34" s="24" t="str">
        <f>_xlfn.IFS(K34="是","（含特）",K34="否","（不含特）")</f>
        <v>（不含特）</v>
      </c>
      <c r="M34" s="24" t="str">
        <f>H34&amp;I34&amp;J34&amp;L34</f>
        <v>二类国家级三等奖（不含特）</v>
      </c>
      <c r="N34" s="24">
        <f>VLOOKUP(M34,表2.获奖金额及对应奖项!A:D,4,0)</f>
        <v>1500</v>
      </c>
      <c r="O34" s="24" t="s">
        <v>32</v>
      </c>
      <c r="P34" s="25">
        <v>1</v>
      </c>
      <c r="Q34" s="24">
        <f>N34*P34</f>
        <v>1500</v>
      </c>
      <c r="R34" s="22"/>
    </row>
    <row r="35" s="12" customFormat="1" ht="14" customHeight="1" spans="1:18">
      <c r="A35" s="20">
        <v>33</v>
      </c>
      <c r="B35" s="22" t="s">
        <v>121</v>
      </c>
      <c r="C35" s="22">
        <v>2024017608</v>
      </c>
      <c r="D35" s="22" t="s">
        <v>20</v>
      </c>
      <c r="E35" s="22" t="s">
        <v>21</v>
      </c>
      <c r="F35" s="22" t="s">
        <v>114</v>
      </c>
      <c r="G35" s="37">
        <v>46235</v>
      </c>
      <c r="H35" s="22" t="s">
        <v>57</v>
      </c>
      <c r="I35" s="22" t="s">
        <v>39</v>
      </c>
      <c r="J35" s="22" t="s">
        <v>40</v>
      </c>
      <c r="K35" s="22" t="s">
        <v>66</v>
      </c>
      <c r="L35" s="22" t="s">
        <v>67</v>
      </c>
      <c r="M35" s="22" t="s">
        <v>116</v>
      </c>
      <c r="N35" s="24">
        <f>VLOOKUP(M35,表2.获奖金额及对应奖项!A:D,4,0)</f>
        <v>1000</v>
      </c>
      <c r="O35" s="22" t="s">
        <v>26</v>
      </c>
      <c r="P35" s="36">
        <v>0.2</v>
      </c>
      <c r="Q35" s="22">
        <v>200</v>
      </c>
      <c r="R35" s="22"/>
    </row>
    <row r="36" s="12" customFormat="1" ht="14" customHeight="1" spans="1:18">
      <c r="A36" s="20">
        <v>34</v>
      </c>
      <c r="B36" s="22" t="s">
        <v>122</v>
      </c>
      <c r="C36" s="22">
        <v>2024016354</v>
      </c>
      <c r="D36" s="22" t="s">
        <v>20</v>
      </c>
      <c r="E36" s="22" t="s">
        <v>21</v>
      </c>
      <c r="F36" s="22" t="s">
        <v>56</v>
      </c>
      <c r="G36" s="37">
        <v>45992</v>
      </c>
      <c r="H36" s="22" t="s">
        <v>57</v>
      </c>
      <c r="I36" s="22" t="s">
        <v>23</v>
      </c>
      <c r="J36" s="22" t="s">
        <v>24</v>
      </c>
      <c r="K36" s="22" t="s">
        <v>25</v>
      </c>
      <c r="L36" s="22" t="s">
        <v>123</v>
      </c>
      <c r="M36" s="22" t="s">
        <v>124</v>
      </c>
      <c r="N36" s="24">
        <v>1000</v>
      </c>
      <c r="O36" s="22" t="s">
        <v>32</v>
      </c>
      <c r="P36" s="36">
        <v>1</v>
      </c>
      <c r="Q36" s="22">
        <v>1000</v>
      </c>
      <c r="R36" s="22"/>
    </row>
    <row r="37" s="12" customFormat="1" ht="14" customHeight="1" spans="1:18">
      <c r="A37" s="20">
        <v>35</v>
      </c>
      <c r="B37" s="22" t="s">
        <v>125</v>
      </c>
      <c r="C37" s="22">
        <v>2024016140</v>
      </c>
      <c r="D37" s="22" t="s">
        <v>20</v>
      </c>
      <c r="E37" s="22" t="s">
        <v>21</v>
      </c>
      <c r="F37" s="22" t="s">
        <v>126</v>
      </c>
      <c r="G37" s="35">
        <v>46262</v>
      </c>
      <c r="H37" s="22" t="s">
        <v>57</v>
      </c>
      <c r="I37" s="22" t="s">
        <v>39</v>
      </c>
      <c r="J37" s="22" t="s">
        <v>44</v>
      </c>
      <c r="K37" s="22" t="s">
        <v>66</v>
      </c>
      <c r="L37" s="22" t="s">
        <v>127</v>
      </c>
      <c r="M37" s="22" t="str">
        <f>H37&amp;I37&amp;J37&amp;L37</f>
        <v>二类国家级二等奖含特</v>
      </c>
      <c r="N37" s="24">
        <v>1500</v>
      </c>
      <c r="O37" s="22" t="s">
        <v>26</v>
      </c>
      <c r="P37" s="36">
        <v>0.2</v>
      </c>
      <c r="Q37" s="22">
        <v>300</v>
      </c>
      <c r="R37" s="22"/>
    </row>
    <row r="38" s="12" customFormat="1" ht="14" customHeight="1" spans="1:18">
      <c r="A38" s="20">
        <v>36</v>
      </c>
      <c r="B38" s="22" t="s">
        <v>128</v>
      </c>
      <c r="C38" s="22">
        <v>2024016135</v>
      </c>
      <c r="D38" s="22" t="s">
        <v>20</v>
      </c>
      <c r="E38" s="22" t="s">
        <v>21</v>
      </c>
      <c r="F38" s="22" t="s">
        <v>126</v>
      </c>
      <c r="G38" s="35">
        <v>46262</v>
      </c>
      <c r="H38" s="22" t="s">
        <v>57</v>
      </c>
      <c r="I38" s="22" t="s">
        <v>39</v>
      </c>
      <c r="J38" s="22" t="s">
        <v>44</v>
      </c>
      <c r="K38" s="22" t="s">
        <v>66</v>
      </c>
      <c r="L38" s="22" t="s">
        <v>127</v>
      </c>
      <c r="M38" s="22" t="str">
        <f>H38&amp;I38&amp;J38&amp;L38</f>
        <v>二类国家级二等奖含特</v>
      </c>
      <c r="N38" s="24">
        <v>1500</v>
      </c>
      <c r="O38" s="22" t="s">
        <v>26</v>
      </c>
      <c r="P38" s="36">
        <v>0.2</v>
      </c>
      <c r="Q38" s="22">
        <v>300</v>
      </c>
      <c r="R38" s="22"/>
    </row>
    <row r="39" s="12" customFormat="1" ht="14" customHeight="1" spans="1:18">
      <c r="A39" s="20">
        <v>37</v>
      </c>
      <c r="B39" s="22" t="s">
        <v>129</v>
      </c>
      <c r="C39" s="24">
        <v>2023015950</v>
      </c>
      <c r="D39" s="22" t="s">
        <v>20</v>
      </c>
      <c r="E39" s="22" t="s">
        <v>21</v>
      </c>
      <c r="F39" s="22" t="s">
        <v>126</v>
      </c>
      <c r="G39" s="35">
        <v>46262</v>
      </c>
      <c r="H39" s="22" t="s">
        <v>57</v>
      </c>
      <c r="I39" s="22" t="s">
        <v>39</v>
      </c>
      <c r="J39" s="22" t="s">
        <v>44</v>
      </c>
      <c r="K39" s="22" t="s">
        <v>66</v>
      </c>
      <c r="L39" s="22" t="s">
        <v>127</v>
      </c>
      <c r="M39" s="22" t="str">
        <f>H39&amp;I39&amp;J39&amp;L39</f>
        <v>二类国家级二等奖含特</v>
      </c>
      <c r="N39" s="24">
        <v>1500</v>
      </c>
      <c r="O39" s="22" t="s">
        <v>26</v>
      </c>
      <c r="P39" s="36">
        <v>0.2</v>
      </c>
      <c r="Q39" s="22">
        <v>300</v>
      </c>
      <c r="R39" s="22"/>
    </row>
    <row r="40" s="12" customFormat="1" ht="14" customHeight="1" spans="1:18">
      <c r="A40" s="20">
        <v>38</v>
      </c>
      <c r="B40" s="20" t="s">
        <v>130</v>
      </c>
      <c r="C40" s="21" t="s">
        <v>131</v>
      </c>
      <c r="D40" s="22" t="s">
        <v>20</v>
      </c>
      <c r="E40" s="24" t="s">
        <v>21</v>
      </c>
      <c r="F40" s="20" t="s">
        <v>56</v>
      </c>
      <c r="G40" s="34">
        <v>45992</v>
      </c>
      <c r="H40" s="24" t="str">
        <f>VLOOKUP(F40,'表1.校区竞赛认定目录（2026年）'!B:C,2,0)</f>
        <v>二类</v>
      </c>
      <c r="I40" s="24" t="s">
        <v>23</v>
      </c>
      <c r="J40" s="24" t="s">
        <v>24</v>
      </c>
      <c r="K40" s="24" t="s">
        <v>25</v>
      </c>
      <c r="L40" s="24" t="str">
        <f>_xlfn.IFS(K40="是","（含特）",K40="否","（不含特）")</f>
        <v>（不含特）</v>
      </c>
      <c r="M40" s="24" t="str">
        <f>H40&amp;I40&amp;J40&amp;L40</f>
        <v>二类省部级一等奖（不含特）</v>
      </c>
      <c r="N40" s="24">
        <f>VLOOKUP(M40,表2.获奖金额及对应奖项!A:D,4,0)</f>
        <v>1000</v>
      </c>
      <c r="O40" s="24" t="s">
        <v>32</v>
      </c>
      <c r="P40" s="25">
        <v>1</v>
      </c>
      <c r="Q40" s="24">
        <f>N40*P40</f>
        <v>1000</v>
      </c>
      <c r="R40" s="24"/>
    </row>
    <row r="41" s="12" customFormat="1" ht="14" customHeight="1" spans="1:18">
      <c r="A41" s="20">
        <v>39</v>
      </c>
      <c r="B41" s="22" t="s">
        <v>132</v>
      </c>
      <c r="C41" s="22">
        <v>2025017078</v>
      </c>
      <c r="D41" s="22" t="s">
        <v>20</v>
      </c>
      <c r="E41" s="22" t="s">
        <v>21</v>
      </c>
      <c r="F41" s="22" t="s">
        <v>63</v>
      </c>
      <c r="G41" s="38">
        <v>46247</v>
      </c>
      <c r="H41" s="22" t="s">
        <v>57</v>
      </c>
      <c r="I41" s="22" t="s">
        <v>39</v>
      </c>
      <c r="J41" s="22" t="s">
        <v>44</v>
      </c>
      <c r="K41" s="22" t="s">
        <v>25</v>
      </c>
      <c r="L41" s="22" t="s">
        <v>100</v>
      </c>
      <c r="M41" s="22" t="s">
        <v>133</v>
      </c>
      <c r="N41" s="24">
        <f>VLOOKUP(M41,表2.获奖金额及对应奖项!A:D,4,0)</f>
        <v>2000</v>
      </c>
      <c r="O41" s="22" t="s">
        <v>32</v>
      </c>
      <c r="P41" s="36">
        <v>1</v>
      </c>
      <c r="Q41" s="22">
        <f>N41*P41</f>
        <v>2000</v>
      </c>
      <c r="R41" s="22"/>
    </row>
    <row r="42" s="12" customFormat="1" ht="14" customHeight="1" spans="1:18">
      <c r="A42" s="20">
        <v>40</v>
      </c>
      <c r="B42" s="22" t="s">
        <v>134</v>
      </c>
      <c r="C42" s="22">
        <v>2024016131</v>
      </c>
      <c r="D42" s="22" t="s">
        <v>20</v>
      </c>
      <c r="E42" s="22" t="s">
        <v>21</v>
      </c>
      <c r="F42" s="24" t="s">
        <v>63</v>
      </c>
      <c r="G42" s="22" t="s">
        <v>135</v>
      </c>
      <c r="H42" s="22" t="s">
        <v>57</v>
      </c>
      <c r="I42" s="22" t="s">
        <v>39</v>
      </c>
      <c r="J42" s="22" t="s">
        <v>44</v>
      </c>
      <c r="K42" s="22" t="s">
        <v>25</v>
      </c>
      <c r="L42" s="22" t="s">
        <v>100</v>
      </c>
      <c r="M42" s="22" t="s">
        <v>133</v>
      </c>
      <c r="N42" s="24">
        <f>VLOOKUP(M42,表2.获奖金额及对应奖项!A:D,4,0)</f>
        <v>2000</v>
      </c>
      <c r="O42" s="22" t="s">
        <v>32</v>
      </c>
      <c r="P42" s="36">
        <v>1</v>
      </c>
      <c r="Q42" s="22">
        <f>N42*P42</f>
        <v>2000</v>
      </c>
      <c r="R42" s="22"/>
    </row>
    <row r="43" s="12" customFormat="1" ht="14" customHeight="1" spans="1:18">
      <c r="A43" s="20">
        <v>41</v>
      </c>
      <c r="B43" s="22" t="s">
        <v>136</v>
      </c>
      <c r="C43" s="22">
        <v>2024216996</v>
      </c>
      <c r="D43" s="22" t="s">
        <v>20</v>
      </c>
      <c r="E43" s="22" t="s">
        <v>29</v>
      </c>
      <c r="F43" s="26" t="s">
        <v>137</v>
      </c>
      <c r="G43" s="35">
        <v>46023</v>
      </c>
      <c r="H43" s="22" t="s">
        <v>31</v>
      </c>
      <c r="I43" s="22"/>
      <c r="J43" s="22"/>
      <c r="K43" s="22"/>
      <c r="L43" s="22"/>
      <c r="M43" s="22"/>
      <c r="N43" s="24">
        <v>100</v>
      </c>
      <c r="O43" s="22" t="s">
        <v>32</v>
      </c>
      <c r="P43" s="25">
        <v>1</v>
      </c>
      <c r="Q43" s="22">
        <v>100</v>
      </c>
      <c r="R43" s="22"/>
    </row>
    <row r="44" s="12" customFormat="1" ht="14" customHeight="1" spans="1:18">
      <c r="A44" s="20">
        <v>42</v>
      </c>
      <c r="B44" s="22" t="s">
        <v>138</v>
      </c>
      <c r="C44" s="22">
        <v>2024016186</v>
      </c>
      <c r="D44" s="22" t="s">
        <v>20</v>
      </c>
      <c r="E44" s="22" t="s">
        <v>21</v>
      </c>
      <c r="F44" s="24" t="s">
        <v>63</v>
      </c>
      <c r="G44" s="39">
        <v>45992</v>
      </c>
      <c r="H44" s="22" t="s">
        <v>57</v>
      </c>
      <c r="I44" s="22" t="s">
        <v>39</v>
      </c>
      <c r="J44" s="22" t="s">
        <v>44</v>
      </c>
      <c r="K44" s="22" t="s">
        <v>25</v>
      </c>
      <c r="L44" s="22" t="s">
        <v>118</v>
      </c>
      <c r="M44" s="22" t="s">
        <v>133</v>
      </c>
      <c r="N44" s="24">
        <f>VLOOKUP(M44,表2.获奖金额及对应奖项!A:D,4,0)</f>
        <v>2000</v>
      </c>
      <c r="O44" s="22" t="s">
        <v>32</v>
      </c>
      <c r="P44" s="36">
        <v>1</v>
      </c>
      <c r="Q44" s="22">
        <v>2000</v>
      </c>
      <c r="R44" s="22"/>
    </row>
    <row r="45" s="12" customFormat="1" ht="14" customHeight="1" spans="1:18">
      <c r="A45" s="20">
        <v>43</v>
      </c>
      <c r="B45" s="22" t="s">
        <v>139</v>
      </c>
      <c r="C45" s="22">
        <v>2024016138</v>
      </c>
      <c r="D45" s="22" t="s">
        <v>20</v>
      </c>
      <c r="E45" s="22" t="s">
        <v>21</v>
      </c>
      <c r="F45" s="22" t="s">
        <v>140</v>
      </c>
      <c r="G45" s="37">
        <v>46189</v>
      </c>
      <c r="H45" s="22" t="s">
        <v>141</v>
      </c>
      <c r="I45" s="22" t="s">
        <v>23</v>
      </c>
      <c r="J45" s="22" t="s">
        <v>142</v>
      </c>
      <c r="K45" s="22" t="s">
        <v>66</v>
      </c>
      <c r="L45" s="22" t="s">
        <v>127</v>
      </c>
      <c r="M45" s="22" t="s">
        <v>143</v>
      </c>
      <c r="N45" s="24">
        <f>VLOOKUP(M45,表2.获奖金额及对应奖项!A:D,4,0)</f>
        <v>1000</v>
      </c>
      <c r="O45" s="22" t="s">
        <v>26</v>
      </c>
      <c r="P45" s="40">
        <v>0.667</v>
      </c>
      <c r="Q45" s="22">
        <v>667</v>
      </c>
      <c r="R45" s="22"/>
    </row>
    <row r="46" s="12" customFormat="1" ht="14" customHeight="1" spans="1:18">
      <c r="A46" s="20">
        <v>44</v>
      </c>
      <c r="B46" s="22" t="s">
        <v>144</v>
      </c>
      <c r="C46" s="22">
        <v>2024016139</v>
      </c>
      <c r="D46" s="22" t="s">
        <v>20</v>
      </c>
      <c r="E46" s="22" t="s">
        <v>21</v>
      </c>
      <c r="F46" s="22" t="s">
        <v>145</v>
      </c>
      <c r="G46" s="37">
        <v>45992</v>
      </c>
      <c r="H46" s="22" t="s">
        <v>57</v>
      </c>
      <c r="I46" s="22" t="s">
        <v>39</v>
      </c>
      <c r="J46" s="22" t="s">
        <v>40</v>
      </c>
      <c r="K46" s="22" t="s">
        <v>25</v>
      </c>
      <c r="L46" s="22" t="s">
        <v>118</v>
      </c>
      <c r="M46" s="22" t="s">
        <v>146</v>
      </c>
      <c r="N46" s="24">
        <f>VLOOKUP(M46,表2.获奖金额及对应奖项!A:D,4,0)</f>
        <v>1500</v>
      </c>
      <c r="O46" s="22" t="s">
        <v>32</v>
      </c>
      <c r="P46" s="36">
        <v>1</v>
      </c>
      <c r="Q46" s="22">
        <v>1500</v>
      </c>
      <c r="R46" s="22"/>
    </row>
    <row r="47" s="12" customFormat="1" ht="14" customHeight="1" spans="1:18">
      <c r="A47" s="20">
        <v>45</v>
      </c>
      <c r="B47" s="22" t="s">
        <v>147</v>
      </c>
      <c r="C47" s="22">
        <v>2024016152</v>
      </c>
      <c r="D47" s="22" t="s">
        <v>20</v>
      </c>
      <c r="E47" s="22" t="s">
        <v>21</v>
      </c>
      <c r="F47" s="22" t="s">
        <v>63</v>
      </c>
      <c r="G47" s="35">
        <v>45998</v>
      </c>
      <c r="H47" s="22" t="s">
        <v>57</v>
      </c>
      <c r="I47" s="22" t="s">
        <v>39</v>
      </c>
      <c r="J47" s="22" t="s">
        <v>40</v>
      </c>
      <c r="K47" s="22" t="s">
        <v>25</v>
      </c>
      <c r="L47" s="22" t="s">
        <v>100</v>
      </c>
      <c r="M47" s="22" t="s">
        <v>146</v>
      </c>
      <c r="N47" s="24">
        <f>VLOOKUP(M47,表2.获奖金额及对应奖项!A:D,4,0)</f>
        <v>1500</v>
      </c>
      <c r="O47" s="22" t="s">
        <v>32</v>
      </c>
      <c r="P47" s="25">
        <v>1</v>
      </c>
      <c r="Q47" s="22">
        <v>1500</v>
      </c>
      <c r="R47" s="22"/>
    </row>
    <row r="48" s="12" customFormat="1" ht="14" customHeight="1" spans="1:18">
      <c r="A48" s="20">
        <v>46</v>
      </c>
      <c r="B48" s="22" t="s">
        <v>148</v>
      </c>
      <c r="C48" s="22">
        <v>2024016293</v>
      </c>
      <c r="D48" s="22" t="s">
        <v>20</v>
      </c>
      <c r="E48" s="22" t="s">
        <v>21</v>
      </c>
      <c r="F48" s="32" t="s">
        <v>63</v>
      </c>
      <c r="G48" s="37">
        <v>45992</v>
      </c>
      <c r="H48" s="22" t="s">
        <v>57</v>
      </c>
      <c r="I48" s="22" t="s">
        <v>39</v>
      </c>
      <c r="J48" s="22" t="s">
        <v>44</v>
      </c>
      <c r="K48" s="22" t="s">
        <v>25</v>
      </c>
      <c r="L48" s="22" t="s">
        <v>100</v>
      </c>
      <c r="M48" s="24" t="str">
        <f>H48&amp;I48&amp;J48&amp;L48</f>
        <v>二类国家级二等奖（不含特）</v>
      </c>
      <c r="N48" s="24">
        <f>VLOOKUP(M48,表2.获奖金额及对应奖项!A:D,4,0)</f>
        <v>2000</v>
      </c>
      <c r="O48" s="22" t="s">
        <v>32</v>
      </c>
      <c r="P48" s="36">
        <v>1</v>
      </c>
      <c r="Q48" s="22">
        <f t="shared" ref="Q48:Q54" si="7">N48*P48</f>
        <v>2000</v>
      </c>
      <c r="R48" s="22"/>
    </row>
    <row r="49" s="12" customFormat="1" ht="14" customHeight="1" spans="1:18">
      <c r="A49" s="20">
        <v>47</v>
      </c>
      <c r="B49" s="22" t="s">
        <v>149</v>
      </c>
      <c r="C49" s="22">
        <v>2023015801</v>
      </c>
      <c r="D49" s="22" t="s">
        <v>20</v>
      </c>
      <c r="E49" s="20" t="s">
        <v>21</v>
      </c>
      <c r="F49" s="22" t="s">
        <v>38</v>
      </c>
      <c r="G49" s="38">
        <v>46254</v>
      </c>
      <c r="H49" s="22" t="s">
        <v>57</v>
      </c>
      <c r="I49" s="22" t="s">
        <v>39</v>
      </c>
      <c r="J49" s="22" t="s">
        <v>40</v>
      </c>
      <c r="K49" s="22" t="s">
        <v>66</v>
      </c>
      <c r="L49" s="22" t="s">
        <v>67</v>
      </c>
      <c r="M49" s="22" t="s">
        <v>116</v>
      </c>
      <c r="N49" s="24">
        <f>VLOOKUP(M49,表2.获奖金额及对应奖项!A:D,4,0)</f>
        <v>1000</v>
      </c>
      <c r="O49" s="22" t="s">
        <v>150</v>
      </c>
      <c r="P49" s="36">
        <v>0.14</v>
      </c>
      <c r="Q49" s="22">
        <v>140</v>
      </c>
      <c r="R49" s="22"/>
    </row>
    <row r="50" s="12" customFormat="1" ht="14" customHeight="1" spans="1:18">
      <c r="A50" s="20">
        <v>48</v>
      </c>
      <c r="B50" s="22" t="s">
        <v>151</v>
      </c>
      <c r="C50" s="22">
        <v>2024016148</v>
      </c>
      <c r="D50" s="22" t="s">
        <v>20</v>
      </c>
      <c r="E50" s="22" t="s">
        <v>21</v>
      </c>
      <c r="F50" s="22" t="s">
        <v>63</v>
      </c>
      <c r="G50" s="37">
        <v>45992</v>
      </c>
      <c r="H50" s="22" t="s">
        <v>57</v>
      </c>
      <c r="I50" s="22" t="s">
        <v>39</v>
      </c>
      <c r="J50" s="22" t="s">
        <v>40</v>
      </c>
      <c r="K50" s="22" t="s">
        <v>25</v>
      </c>
      <c r="L50" s="22"/>
      <c r="M50" s="22" t="s">
        <v>146</v>
      </c>
      <c r="N50" s="24">
        <f>VLOOKUP(M50,表2.获奖金额及对应奖项!A:D,4,0)</f>
        <v>1500</v>
      </c>
      <c r="O50" s="22" t="s">
        <v>32</v>
      </c>
      <c r="P50" s="25">
        <v>1</v>
      </c>
      <c r="Q50" s="22">
        <f t="shared" si="7"/>
        <v>1500</v>
      </c>
      <c r="R50" s="22"/>
    </row>
    <row r="51" s="12" customFormat="1" ht="14" customHeight="1" spans="1:18">
      <c r="A51" s="20">
        <v>49</v>
      </c>
      <c r="B51" s="22" t="s">
        <v>152</v>
      </c>
      <c r="C51" s="22">
        <v>2024016160</v>
      </c>
      <c r="D51" s="22" t="s">
        <v>20</v>
      </c>
      <c r="E51" s="22" t="s">
        <v>21</v>
      </c>
      <c r="F51" s="22" t="s">
        <v>114</v>
      </c>
      <c r="G51" s="37">
        <v>46235</v>
      </c>
      <c r="H51" s="22" t="s">
        <v>57</v>
      </c>
      <c r="I51" s="22" t="s">
        <v>39</v>
      </c>
      <c r="J51" s="22" t="s">
        <v>40</v>
      </c>
      <c r="K51" s="22" t="s">
        <v>66</v>
      </c>
      <c r="L51" s="22" t="s">
        <v>153</v>
      </c>
      <c r="M51" s="22" t="s">
        <v>116</v>
      </c>
      <c r="N51" s="24">
        <f>VLOOKUP(M51,表2.获奖金额及对应奖项!A:D,4,0)</f>
        <v>1000</v>
      </c>
      <c r="O51" s="22" t="s">
        <v>26</v>
      </c>
      <c r="P51" s="36">
        <v>0.2</v>
      </c>
      <c r="Q51" s="22">
        <f t="shared" si="7"/>
        <v>200</v>
      </c>
      <c r="R51" s="22"/>
    </row>
    <row r="52" s="12" customFormat="1" ht="14" customHeight="1" spans="1:18">
      <c r="A52" s="20">
        <v>50</v>
      </c>
      <c r="B52" s="22" t="s">
        <v>154</v>
      </c>
      <c r="C52" s="22">
        <v>2023015789</v>
      </c>
      <c r="D52" s="22" t="s">
        <v>20</v>
      </c>
      <c r="E52" s="22" t="s">
        <v>21</v>
      </c>
      <c r="F52" s="22" t="s">
        <v>56</v>
      </c>
      <c r="G52" s="37">
        <v>45992</v>
      </c>
      <c r="H52" s="22" t="s">
        <v>57</v>
      </c>
      <c r="I52" s="22" t="s">
        <v>23</v>
      </c>
      <c r="J52" s="22" t="s">
        <v>24</v>
      </c>
      <c r="K52" s="22" t="s">
        <v>25</v>
      </c>
      <c r="L52" s="22" t="s">
        <v>100</v>
      </c>
      <c r="M52" s="24" t="s">
        <v>155</v>
      </c>
      <c r="N52" s="24">
        <f>VLOOKUP(M52,表2.获奖金额及对应奖项!A:D,4,0)</f>
        <v>1000</v>
      </c>
      <c r="O52" s="22" t="s">
        <v>32</v>
      </c>
      <c r="P52" s="36">
        <v>1</v>
      </c>
      <c r="Q52" s="22">
        <f t="shared" si="7"/>
        <v>1000</v>
      </c>
      <c r="R52" s="22"/>
    </row>
    <row r="53" s="12" customFormat="1" ht="14" customHeight="1" spans="1:18">
      <c r="A53" s="20">
        <v>51</v>
      </c>
      <c r="B53" s="22" t="s">
        <v>156</v>
      </c>
      <c r="C53" s="22">
        <v>2023015800</v>
      </c>
      <c r="D53" s="22" t="s">
        <v>20</v>
      </c>
      <c r="E53" s="22" t="s">
        <v>21</v>
      </c>
      <c r="F53" s="22" t="s">
        <v>126</v>
      </c>
      <c r="G53" s="37">
        <v>46235</v>
      </c>
      <c r="H53" s="22" t="s">
        <v>57</v>
      </c>
      <c r="I53" s="22" t="s">
        <v>39</v>
      </c>
      <c r="J53" s="22" t="s">
        <v>157</v>
      </c>
      <c r="K53" s="22" t="s">
        <v>66</v>
      </c>
      <c r="L53" s="22" t="s">
        <v>127</v>
      </c>
      <c r="M53" s="22" t="s">
        <v>116</v>
      </c>
      <c r="N53" s="24">
        <f>VLOOKUP(M53,表2.获奖金额及对应奖项!A:D,4,0)</f>
        <v>1000</v>
      </c>
      <c r="O53" s="22" t="s">
        <v>26</v>
      </c>
      <c r="P53" s="36">
        <v>1</v>
      </c>
      <c r="Q53" s="22">
        <f t="shared" si="7"/>
        <v>1000</v>
      </c>
      <c r="R53" s="22"/>
    </row>
    <row r="54" s="12" customFormat="1" ht="14" customHeight="1" spans="1:18">
      <c r="A54" s="20">
        <v>52</v>
      </c>
      <c r="B54" s="22" t="s">
        <v>158</v>
      </c>
      <c r="C54" s="22">
        <v>2024016121</v>
      </c>
      <c r="D54" s="22" t="s">
        <v>20</v>
      </c>
      <c r="E54" s="22" t="s">
        <v>21</v>
      </c>
      <c r="F54" s="22" t="s">
        <v>126</v>
      </c>
      <c r="G54" s="22" t="s">
        <v>159</v>
      </c>
      <c r="H54" s="22" t="s">
        <v>57</v>
      </c>
      <c r="I54" s="22" t="s">
        <v>39</v>
      </c>
      <c r="J54" s="22" t="s">
        <v>40</v>
      </c>
      <c r="K54" s="22" t="s">
        <v>66</v>
      </c>
      <c r="L54" s="22" t="s">
        <v>127</v>
      </c>
      <c r="M54" s="22" t="s">
        <v>116</v>
      </c>
      <c r="N54" s="24">
        <f>VLOOKUP(M54,表2.获奖金额及对应奖项!A:D,4,0)</f>
        <v>1000</v>
      </c>
      <c r="O54" s="22" t="s">
        <v>26</v>
      </c>
      <c r="P54" s="36">
        <v>0</v>
      </c>
      <c r="Q54" s="22">
        <f t="shared" si="7"/>
        <v>0</v>
      </c>
      <c r="R54" s="22"/>
    </row>
    <row r="55" s="12" customFormat="1" ht="14" customHeight="1" spans="1:18">
      <c r="A55" s="20">
        <v>53</v>
      </c>
      <c r="B55" s="22" t="s">
        <v>160</v>
      </c>
      <c r="C55" s="22">
        <v>2023016679</v>
      </c>
      <c r="D55" s="22" t="s">
        <v>20</v>
      </c>
      <c r="E55" s="22" t="s">
        <v>21</v>
      </c>
      <c r="F55" s="22" t="s">
        <v>114</v>
      </c>
      <c r="G55" s="35">
        <v>46262</v>
      </c>
      <c r="H55" s="22" t="s">
        <v>57</v>
      </c>
      <c r="I55" s="22" t="s">
        <v>39</v>
      </c>
      <c r="J55" s="22" t="s">
        <v>40</v>
      </c>
      <c r="K55" s="22" t="s">
        <v>66</v>
      </c>
      <c r="L55" s="22" t="s">
        <v>67</v>
      </c>
      <c r="M55" s="22" t="s">
        <v>116</v>
      </c>
      <c r="N55" s="24">
        <f>VLOOKUP(M55,表2.获奖金额及对应奖项!A:D,4,0)</f>
        <v>1000</v>
      </c>
      <c r="O55" s="22" t="s">
        <v>26</v>
      </c>
      <c r="P55" s="36">
        <v>1</v>
      </c>
      <c r="Q55" s="22">
        <v>1000</v>
      </c>
      <c r="R55" s="22"/>
    </row>
    <row r="56" s="12" customFormat="1" ht="14" customHeight="1" spans="1:18">
      <c r="A56" s="20">
        <v>54</v>
      </c>
      <c r="B56" s="22" t="s">
        <v>161</v>
      </c>
      <c r="C56" s="22">
        <v>2024016838</v>
      </c>
      <c r="D56" s="22" t="s">
        <v>20</v>
      </c>
      <c r="E56" s="22" t="s">
        <v>21</v>
      </c>
      <c r="F56" s="22" t="s">
        <v>63</v>
      </c>
      <c r="G56" s="35">
        <v>46260</v>
      </c>
      <c r="H56" s="22" t="s">
        <v>57</v>
      </c>
      <c r="I56" s="22" t="s">
        <v>39</v>
      </c>
      <c r="J56" s="22" t="s">
        <v>44</v>
      </c>
      <c r="K56" s="22" t="s">
        <v>25</v>
      </c>
      <c r="L56" s="22" t="s">
        <v>100</v>
      </c>
      <c r="M56" s="24" t="str">
        <f>H56&amp;I56&amp;J56&amp;L56</f>
        <v>二类国家级二等奖（不含特）</v>
      </c>
      <c r="N56" s="24">
        <f>VLOOKUP(M56,表2.获奖金额及对应奖项!A:D,4,0)</f>
        <v>2000</v>
      </c>
      <c r="O56" s="22" t="s">
        <v>32</v>
      </c>
      <c r="P56" s="36">
        <v>1</v>
      </c>
      <c r="Q56" s="22">
        <v>2000</v>
      </c>
      <c r="R56" s="22"/>
    </row>
    <row r="57" s="13" customFormat="1" ht="14" customHeight="1" spans="1:18">
      <c r="A57" s="20">
        <v>55</v>
      </c>
      <c r="B57" s="24" t="s">
        <v>162</v>
      </c>
      <c r="C57" s="24">
        <v>2024216961</v>
      </c>
      <c r="D57" s="22" t="s">
        <v>20</v>
      </c>
      <c r="E57" s="22" t="s">
        <v>29</v>
      </c>
      <c r="F57" s="41" t="s">
        <v>163</v>
      </c>
      <c r="G57" s="34">
        <v>46043</v>
      </c>
      <c r="H57" s="22" t="s">
        <v>31</v>
      </c>
      <c r="I57" s="24"/>
      <c r="J57" s="24"/>
      <c r="K57" s="24"/>
      <c r="L57" s="24"/>
      <c r="M57" s="24"/>
      <c r="N57" s="24">
        <v>100</v>
      </c>
      <c r="O57" s="24" t="s">
        <v>32</v>
      </c>
      <c r="P57" s="25">
        <v>1</v>
      </c>
      <c r="Q57" s="24">
        <v>100</v>
      </c>
      <c r="R57" s="24"/>
    </row>
    <row r="58" s="12" customFormat="1" ht="14" customHeight="1" spans="1:18">
      <c r="A58" s="20">
        <v>56</v>
      </c>
      <c r="B58" s="24" t="s">
        <v>164</v>
      </c>
      <c r="C58" s="21">
        <v>2023015892</v>
      </c>
      <c r="D58" s="22" t="s">
        <v>20</v>
      </c>
      <c r="E58" s="24" t="s">
        <v>21</v>
      </c>
      <c r="F58" s="24" t="s">
        <v>63</v>
      </c>
      <c r="G58" s="34">
        <v>45992</v>
      </c>
      <c r="H58" s="24" t="s">
        <v>57</v>
      </c>
      <c r="I58" s="24" t="s">
        <v>39</v>
      </c>
      <c r="J58" s="24" t="s">
        <v>44</v>
      </c>
      <c r="K58" s="24" t="s">
        <v>25</v>
      </c>
      <c r="L58" s="24" t="str">
        <f>_xlfn.IFS(K58="是","（含特）",K58="否","（不含特）")</f>
        <v>（不含特）</v>
      </c>
      <c r="M58" s="24" t="str">
        <f>H58&amp;I58&amp;J58&amp;L58</f>
        <v>二类国家级二等奖（不含特）</v>
      </c>
      <c r="N58" s="24">
        <f>VLOOKUP(M58,表2.获奖金额及对应奖项!A:D,4,0)</f>
        <v>2000</v>
      </c>
      <c r="O58" s="24" t="s">
        <v>32</v>
      </c>
      <c r="P58" s="25">
        <v>1</v>
      </c>
      <c r="Q58" s="22">
        <f t="shared" ref="Q58:Q62" si="8">N58*P58</f>
        <v>2000</v>
      </c>
      <c r="R58" s="20"/>
    </row>
    <row r="59" s="12" customFormat="1" ht="14" customHeight="1" spans="1:18">
      <c r="A59" s="20">
        <v>57</v>
      </c>
      <c r="B59" s="22" t="s">
        <v>165</v>
      </c>
      <c r="C59" s="22">
        <v>2024016804</v>
      </c>
      <c r="D59" s="22" t="s">
        <v>20</v>
      </c>
      <c r="E59" s="22" t="s">
        <v>21</v>
      </c>
      <c r="F59" s="22" t="s">
        <v>56</v>
      </c>
      <c r="G59" s="37">
        <v>45992</v>
      </c>
      <c r="H59" s="22" t="s">
        <v>57</v>
      </c>
      <c r="I59" s="22" t="s">
        <v>23</v>
      </c>
      <c r="J59" s="22" t="s">
        <v>24</v>
      </c>
      <c r="K59" s="22" t="s">
        <v>25</v>
      </c>
      <c r="L59" s="22" t="s">
        <v>118</v>
      </c>
      <c r="M59" s="24" t="s">
        <v>155</v>
      </c>
      <c r="N59" s="24">
        <f>VLOOKUP(M59,表2.获奖金额及对应奖项!A:D,4,0)</f>
        <v>1000</v>
      </c>
      <c r="O59" s="22" t="s">
        <v>32</v>
      </c>
      <c r="P59" s="36">
        <v>1</v>
      </c>
      <c r="Q59" s="22">
        <f t="shared" si="8"/>
        <v>1000</v>
      </c>
      <c r="R59" s="22"/>
    </row>
    <row r="60" s="12" customFormat="1" ht="14" customHeight="1" spans="1:18">
      <c r="A60" s="20">
        <v>58</v>
      </c>
      <c r="B60" s="22" t="s">
        <v>166</v>
      </c>
      <c r="C60" s="22">
        <v>2024016881</v>
      </c>
      <c r="D60" s="22" t="s">
        <v>20</v>
      </c>
      <c r="E60" s="22" t="s">
        <v>21</v>
      </c>
      <c r="F60" s="22" t="s">
        <v>63</v>
      </c>
      <c r="G60" s="37">
        <v>45992</v>
      </c>
      <c r="H60" s="22" t="s">
        <v>57</v>
      </c>
      <c r="I60" s="22" t="s">
        <v>39</v>
      </c>
      <c r="J60" s="22" t="s">
        <v>44</v>
      </c>
      <c r="K60" s="22" t="s">
        <v>25</v>
      </c>
      <c r="L60" s="22" t="s">
        <v>100</v>
      </c>
      <c r="M60" s="24" t="str">
        <f>H60&amp;I60&amp;J60&amp;L60</f>
        <v>二类国家级二等奖（不含特）</v>
      </c>
      <c r="N60" s="24">
        <f>VLOOKUP(M60,表2.获奖金额及对应奖项!A:D,4,0)</f>
        <v>2000</v>
      </c>
      <c r="O60" s="22" t="s">
        <v>32</v>
      </c>
      <c r="P60" s="22" t="s">
        <v>167</v>
      </c>
      <c r="Q60" s="22">
        <f t="shared" si="8"/>
        <v>2000</v>
      </c>
      <c r="R60" s="22"/>
    </row>
    <row r="61" s="12" customFormat="1" ht="14" customHeight="1" spans="1:18">
      <c r="A61" s="20">
        <v>59</v>
      </c>
      <c r="B61" s="22" t="s">
        <v>168</v>
      </c>
      <c r="C61" s="22">
        <v>2024016217</v>
      </c>
      <c r="D61" s="22" t="s">
        <v>20</v>
      </c>
      <c r="E61" s="22" t="s">
        <v>21</v>
      </c>
      <c r="F61" s="32" t="s">
        <v>140</v>
      </c>
      <c r="G61" s="37">
        <v>46174</v>
      </c>
      <c r="H61" s="24" t="str">
        <f>VLOOKUP(F61,'表1.校区竞赛认定目录（2026年）'!B:C,2,0)</f>
        <v>一类</v>
      </c>
      <c r="I61" s="22" t="s">
        <v>23</v>
      </c>
      <c r="J61" s="22" t="s">
        <v>24</v>
      </c>
      <c r="K61" s="22" t="s">
        <v>66</v>
      </c>
      <c r="L61" s="22" t="s">
        <v>67</v>
      </c>
      <c r="M61" s="22" t="s">
        <v>169</v>
      </c>
      <c r="N61" s="24">
        <f>VLOOKUP(M61,表2.获奖金额及对应奖项!A:D,4,0)</f>
        <v>800</v>
      </c>
      <c r="O61" s="22" t="s">
        <v>170</v>
      </c>
      <c r="P61" s="36">
        <v>1</v>
      </c>
      <c r="Q61" s="24">
        <f t="shared" si="8"/>
        <v>800</v>
      </c>
      <c r="R61" s="22"/>
    </row>
    <row r="62" s="12" customFormat="1" ht="14" customHeight="1" spans="1:18">
      <c r="A62" s="20">
        <v>60</v>
      </c>
      <c r="B62" s="24" t="s">
        <v>171</v>
      </c>
      <c r="C62" s="21" t="s">
        <v>172</v>
      </c>
      <c r="D62" s="22" t="s">
        <v>20</v>
      </c>
      <c r="E62" s="24" t="s">
        <v>21</v>
      </c>
      <c r="F62" s="24" t="s">
        <v>56</v>
      </c>
      <c r="G62" s="29">
        <v>45992</v>
      </c>
      <c r="H62" s="24" t="str">
        <f>VLOOKUP(F62,'表1.校区竞赛认定目录（2026年）'!B:C,2,0)</f>
        <v>二类</v>
      </c>
      <c r="I62" s="24" t="s">
        <v>23</v>
      </c>
      <c r="J62" s="24" t="s">
        <v>24</v>
      </c>
      <c r="K62" s="24" t="s">
        <v>25</v>
      </c>
      <c r="L62" s="24" t="s">
        <v>100</v>
      </c>
      <c r="M62" s="24" t="s">
        <v>155</v>
      </c>
      <c r="N62" s="24">
        <f>VLOOKUP(M62,表2.获奖金额及对应奖项!A:D,4,0)</f>
        <v>1000</v>
      </c>
      <c r="O62" s="24" t="s">
        <v>32</v>
      </c>
      <c r="P62" s="25">
        <v>1</v>
      </c>
      <c r="Q62" s="24">
        <f t="shared" si="8"/>
        <v>1000</v>
      </c>
      <c r="R62" s="24"/>
    </row>
    <row r="63" s="12" customFormat="1" ht="14" customHeight="1" spans="1:18">
      <c r="A63" s="20">
        <v>61</v>
      </c>
      <c r="B63" s="22" t="s">
        <v>173</v>
      </c>
      <c r="C63" s="22">
        <v>2023015917</v>
      </c>
      <c r="D63" s="22" t="s">
        <v>20</v>
      </c>
      <c r="E63" s="22" t="s">
        <v>21</v>
      </c>
      <c r="F63" s="22" t="s">
        <v>174</v>
      </c>
      <c r="G63" s="39">
        <v>45992</v>
      </c>
      <c r="H63" s="22" t="s">
        <v>57</v>
      </c>
      <c r="I63" s="22" t="s">
        <v>39</v>
      </c>
      <c r="J63" s="22" t="s">
        <v>24</v>
      </c>
      <c r="K63" s="22" t="s">
        <v>25</v>
      </c>
      <c r="L63" s="22" t="s">
        <v>118</v>
      </c>
      <c r="M63" s="24" t="str">
        <f>H63&amp;I63&amp;J63&amp;L63</f>
        <v>二类国家级一等奖不含特</v>
      </c>
      <c r="N63" s="24">
        <v>3000</v>
      </c>
      <c r="O63" s="22" t="s">
        <v>32</v>
      </c>
      <c r="P63" s="36">
        <v>1</v>
      </c>
      <c r="Q63" s="22">
        <v>3000</v>
      </c>
      <c r="R63" s="22"/>
    </row>
    <row r="64" s="12" customFormat="1" ht="14" customHeight="1" spans="1:18">
      <c r="A64" s="20">
        <v>62</v>
      </c>
      <c r="B64" s="22" t="s">
        <v>175</v>
      </c>
      <c r="C64" s="22">
        <v>2024017455</v>
      </c>
      <c r="D64" s="22" t="s">
        <v>20</v>
      </c>
      <c r="E64" s="20" t="s">
        <v>21</v>
      </c>
      <c r="F64" s="32" t="s">
        <v>50</v>
      </c>
      <c r="G64" s="39">
        <v>46143</v>
      </c>
      <c r="H64" s="22" t="s">
        <v>57</v>
      </c>
      <c r="I64" s="22" t="s">
        <v>23</v>
      </c>
      <c r="J64" s="22" t="s">
        <v>40</v>
      </c>
      <c r="K64" s="22" t="s">
        <v>25</v>
      </c>
      <c r="L64" s="22"/>
      <c r="M64" s="22" t="s">
        <v>176</v>
      </c>
      <c r="N64" s="24"/>
      <c r="O64" s="22" t="s">
        <v>177</v>
      </c>
      <c r="P64" s="36">
        <v>0.25</v>
      </c>
      <c r="Q64" s="22">
        <v>0</v>
      </c>
      <c r="R64" s="22" t="s">
        <v>51</v>
      </c>
    </row>
    <row r="65" s="12" customFormat="1" ht="14" customHeight="1" spans="1:18">
      <c r="A65" s="20">
        <v>63</v>
      </c>
      <c r="B65" s="22" t="s">
        <v>178</v>
      </c>
      <c r="C65" s="22">
        <v>2024216988</v>
      </c>
      <c r="D65" s="22" t="s">
        <v>20</v>
      </c>
      <c r="E65" s="22" t="s">
        <v>29</v>
      </c>
      <c r="F65" s="22" t="s">
        <v>179</v>
      </c>
      <c r="G65" s="37">
        <v>46241</v>
      </c>
      <c r="H65" s="22" t="s">
        <v>31</v>
      </c>
      <c r="I65" s="22"/>
      <c r="J65" s="22"/>
      <c r="K65" s="22"/>
      <c r="L65" s="22" t="s">
        <v>118</v>
      </c>
      <c r="M65" s="22"/>
      <c r="N65" s="24">
        <v>100</v>
      </c>
      <c r="O65" s="22" t="s">
        <v>32</v>
      </c>
      <c r="P65" s="36">
        <v>1</v>
      </c>
      <c r="Q65" s="22">
        <v>100</v>
      </c>
      <c r="R65" s="22"/>
    </row>
    <row r="66" s="12" customFormat="1" ht="14" customHeight="1" spans="1:18">
      <c r="A66" s="20">
        <v>64</v>
      </c>
      <c r="B66" s="22" t="s">
        <v>180</v>
      </c>
      <c r="C66" s="22">
        <v>2024016101</v>
      </c>
      <c r="D66" s="22" t="s">
        <v>20</v>
      </c>
      <c r="E66" s="20" t="s">
        <v>21</v>
      </c>
      <c r="F66" s="22" t="s">
        <v>56</v>
      </c>
      <c r="G66" s="35">
        <v>46090</v>
      </c>
      <c r="H66" s="22" t="s">
        <v>57</v>
      </c>
      <c r="I66" s="22" t="s">
        <v>23</v>
      </c>
      <c r="J66" s="22" t="s">
        <v>24</v>
      </c>
      <c r="K66" s="22"/>
      <c r="L66" s="22"/>
      <c r="M66" s="24" t="s">
        <v>155</v>
      </c>
      <c r="N66" s="24">
        <f>VLOOKUP(M66,表2.获奖金额及对应奖项!A:D,4,0)</f>
        <v>1000</v>
      </c>
      <c r="O66" s="22" t="s">
        <v>32</v>
      </c>
      <c r="P66" s="36">
        <v>1</v>
      </c>
      <c r="Q66" s="22">
        <f t="shared" ref="Q66:Q72" si="9">N66*P66</f>
        <v>1000</v>
      </c>
      <c r="R66" s="22"/>
    </row>
    <row r="67" s="12" customFormat="1" ht="14" customHeight="1" spans="1:18">
      <c r="A67" s="20">
        <v>65</v>
      </c>
      <c r="B67" s="22" t="s">
        <v>181</v>
      </c>
      <c r="C67" s="22">
        <v>2024016785</v>
      </c>
      <c r="D67" s="22" t="s">
        <v>20</v>
      </c>
      <c r="E67" s="20" t="s">
        <v>21</v>
      </c>
      <c r="F67" s="20" t="s">
        <v>22</v>
      </c>
      <c r="G67" s="42">
        <v>45962</v>
      </c>
      <c r="H67" s="22" t="s">
        <v>57</v>
      </c>
      <c r="I67" s="22" t="s">
        <v>23</v>
      </c>
      <c r="J67" s="22" t="s">
        <v>24</v>
      </c>
      <c r="K67" s="22"/>
      <c r="L67" s="22"/>
      <c r="M67" s="24" t="s">
        <v>155</v>
      </c>
      <c r="N67" s="24">
        <f>VLOOKUP(M67,表2.获奖金额及对应奖项!A:D,4,0)</f>
        <v>1000</v>
      </c>
      <c r="O67" s="22" t="s">
        <v>26</v>
      </c>
      <c r="P67" s="36">
        <v>0.6</v>
      </c>
      <c r="Q67" s="22">
        <f t="shared" si="9"/>
        <v>600</v>
      </c>
      <c r="R67" s="22"/>
    </row>
    <row r="68" s="12" customFormat="1" ht="14" customHeight="1" spans="1:18">
      <c r="A68" s="20">
        <v>66</v>
      </c>
      <c r="B68" s="20" t="s">
        <v>182</v>
      </c>
      <c r="C68" s="21">
        <v>2023015932</v>
      </c>
      <c r="D68" s="22" t="s">
        <v>20</v>
      </c>
      <c r="E68" s="20" t="s">
        <v>21</v>
      </c>
      <c r="F68" s="20" t="s">
        <v>183</v>
      </c>
      <c r="G68" s="23">
        <v>45931</v>
      </c>
      <c r="H68" s="24" t="str">
        <f>VLOOKUP(F68,'表1.校区竞赛认定目录（2026年）'!B:C,2,0)</f>
        <v>二类</v>
      </c>
      <c r="I68" s="20" t="s">
        <v>23</v>
      </c>
      <c r="J68" s="20" t="s">
        <v>24</v>
      </c>
      <c r="K68" s="20" t="s">
        <v>25</v>
      </c>
      <c r="L68" s="24" t="str">
        <f>_xlfn.IFS(K68="是","（含特）",K68="否","（不含特）")</f>
        <v>（不含特）</v>
      </c>
      <c r="M68" s="24" t="str">
        <f>H68&amp;I68&amp;J68&amp;L68</f>
        <v>二类省部级一等奖（不含特）</v>
      </c>
      <c r="N68" s="24">
        <f>VLOOKUP(M68,表2.获奖金额及对应奖项!A:D,4,0)</f>
        <v>1000</v>
      </c>
      <c r="O68" s="20" t="s">
        <v>26</v>
      </c>
      <c r="P68" s="25">
        <v>1</v>
      </c>
      <c r="Q68" s="24">
        <f t="shared" si="9"/>
        <v>1000</v>
      </c>
      <c r="R68" s="20"/>
    </row>
    <row r="69" s="12" customFormat="1" ht="14" customHeight="1" spans="1:18">
      <c r="A69" s="20">
        <v>67</v>
      </c>
      <c r="B69" s="20" t="s">
        <v>184</v>
      </c>
      <c r="C69" s="21" t="s">
        <v>185</v>
      </c>
      <c r="D69" s="22" t="s">
        <v>20</v>
      </c>
      <c r="E69" s="20" t="s">
        <v>21</v>
      </c>
      <c r="F69" s="20" t="s">
        <v>114</v>
      </c>
      <c r="G69" s="23">
        <v>45981</v>
      </c>
      <c r="H69" s="24" t="str">
        <f>VLOOKUP(F69,'表1.校区竞赛认定目录（2026年）'!B:C,2,0)</f>
        <v>二类</v>
      </c>
      <c r="I69" s="20" t="s">
        <v>39</v>
      </c>
      <c r="J69" s="20" t="s">
        <v>40</v>
      </c>
      <c r="K69" s="20" t="s">
        <v>25</v>
      </c>
      <c r="L69" s="24" t="str">
        <f>_xlfn.IFS(K69="是","（含特）",K69="否","（不含特）")</f>
        <v>（不含特）</v>
      </c>
      <c r="M69" s="22" t="s">
        <v>116</v>
      </c>
      <c r="N69" s="24">
        <f>VLOOKUP(M69,表2.获奖金额及对应奖项!A:D,4,0)</f>
        <v>1000</v>
      </c>
      <c r="O69" s="20" t="s">
        <v>26</v>
      </c>
      <c r="P69" s="25">
        <v>1</v>
      </c>
      <c r="Q69" s="24">
        <f t="shared" si="9"/>
        <v>1000</v>
      </c>
      <c r="R69" s="20"/>
    </row>
    <row r="70" s="12" customFormat="1" ht="14" customHeight="1" spans="1:18">
      <c r="A70" s="20">
        <v>68</v>
      </c>
      <c r="B70" s="20" t="s">
        <v>186</v>
      </c>
      <c r="C70" s="21" t="s">
        <v>187</v>
      </c>
      <c r="D70" s="22" t="s">
        <v>20</v>
      </c>
      <c r="E70" s="20" t="s">
        <v>21</v>
      </c>
      <c r="F70" s="20" t="s">
        <v>114</v>
      </c>
      <c r="G70" s="23">
        <v>45981</v>
      </c>
      <c r="H70" s="24" t="str">
        <f>VLOOKUP(F70,'表1.校区竞赛认定目录（2026年）'!B:C,2,0)</f>
        <v>二类</v>
      </c>
      <c r="I70" s="20" t="s">
        <v>39</v>
      </c>
      <c r="J70" s="20" t="s">
        <v>40</v>
      </c>
      <c r="K70" s="20" t="s">
        <v>25</v>
      </c>
      <c r="L70" s="24" t="str">
        <f>_xlfn.IFS(K70="是","（含特）",K70="否","（不含特）")</f>
        <v>（不含特）</v>
      </c>
      <c r="M70" s="22" t="s">
        <v>116</v>
      </c>
      <c r="N70" s="24">
        <f>VLOOKUP(M70,表2.获奖金额及对应奖项!A:D,4,0)</f>
        <v>1000</v>
      </c>
      <c r="O70" s="20" t="s">
        <v>26</v>
      </c>
      <c r="P70" s="25">
        <v>0.2</v>
      </c>
      <c r="Q70" s="24">
        <f t="shared" si="9"/>
        <v>200</v>
      </c>
      <c r="R70" s="20"/>
    </row>
    <row r="71" s="12" customFormat="1" ht="14" customHeight="1" spans="1:18">
      <c r="A71" s="20">
        <v>69</v>
      </c>
      <c r="B71" s="20" t="s">
        <v>188</v>
      </c>
      <c r="C71" s="21" t="s">
        <v>189</v>
      </c>
      <c r="D71" s="22" t="s">
        <v>20</v>
      </c>
      <c r="E71" s="20" t="s">
        <v>21</v>
      </c>
      <c r="F71" s="20" t="s">
        <v>38</v>
      </c>
      <c r="G71" s="23">
        <v>45981</v>
      </c>
      <c r="H71" s="24" t="str">
        <f>VLOOKUP(F71,'表1.校区竞赛认定目录（2026年）'!B:C,2,0)</f>
        <v>二类</v>
      </c>
      <c r="I71" s="20" t="s">
        <v>39</v>
      </c>
      <c r="J71" s="20" t="s">
        <v>40</v>
      </c>
      <c r="K71" s="20" t="s">
        <v>25</v>
      </c>
      <c r="L71" s="24" t="str">
        <f>_xlfn.IFS(K71="是","（含特）",K71="否","（不含特）")</f>
        <v>（不含特）</v>
      </c>
      <c r="M71" s="22" t="s">
        <v>116</v>
      </c>
      <c r="N71" s="24">
        <f>VLOOKUP(M71,表2.获奖金额及对应奖项!A:D,4,0)</f>
        <v>1000</v>
      </c>
      <c r="O71" s="20" t="s">
        <v>26</v>
      </c>
      <c r="P71" s="25">
        <v>0.5</v>
      </c>
      <c r="Q71" s="24">
        <f t="shared" si="9"/>
        <v>500</v>
      </c>
      <c r="R71" s="20"/>
    </row>
    <row r="72" s="12" customFormat="1" ht="14" customHeight="1" spans="1:18">
      <c r="A72" s="20">
        <v>70</v>
      </c>
      <c r="B72" s="20" t="s">
        <v>190</v>
      </c>
      <c r="C72" s="21" t="s">
        <v>191</v>
      </c>
      <c r="D72" s="22" t="s">
        <v>20</v>
      </c>
      <c r="E72" s="20" t="s">
        <v>21</v>
      </c>
      <c r="F72" s="20" t="s">
        <v>63</v>
      </c>
      <c r="G72" s="23">
        <v>45981</v>
      </c>
      <c r="H72" s="24" t="str">
        <f>VLOOKUP(F72,'表1.校区竞赛认定目录（2026年）'!B:C,2,0)</f>
        <v>二类</v>
      </c>
      <c r="I72" s="20" t="s">
        <v>39</v>
      </c>
      <c r="J72" s="20" t="s">
        <v>24</v>
      </c>
      <c r="K72" s="20" t="s">
        <v>25</v>
      </c>
      <c r="L72" s="24" t="str">
        <f>_xlfn.IFS(K72="是","（含特）",K72="否","（不含特）")</f>
        <v>（不含特）</v>
      </c>
      <c r="M72" s="24" t="str">
        <f>H72&amp;I72&amp;J72&amp;L72</f>
        <v>二类国家级一等奖（不含特）</v>
      </c>
      <c r="N72" s="24">
        <f>VLOOKUP(M72,表2.获奖金额及对应奖项!A:D,4,0)</f>
        <v>3000</v>
      </c>
      <c r="O72" s="20" t="s">
        <v>32</v>
      </c>
      <c r="P72" s="25">
        <v>1</v>
      </c>
      <c r="Q72" s="24">
        <f t="shared" si="9"/>
        <v>3000</v>
      </c>
      <c r="R72" s="20"/>
    </row>
    <row r="73" s="12" customFormat="1" ht="14" customHeight="1" spans="1:18">
      <c r="A73" s="20">
        <v>71</v>
      </c>
      <c r="B73" s="20" t="s">
        <v>192</v>
      </c>
      <c r="C73" s="21" t="s">
        <v>193</v>
      </c>
      <c r="D73" s="22" t="s">
        <v>20</v>
      </c>
      <c r="E73" s="20" t="s">
        <v>21</v>
      </c>
      <c r="F73" s="20" t="s">
        <v>79</v>
      </c>
      <c r="G73" s="23">
        <v>45981</v>
      </c>
      <c r="H73" s="24" t="str">
        <f>VLOOKUP(F73,'表1.校区竞赛认定目录（2026年）'!B:C,2,0)</f>
        <v>二类</v>
      </c>
      <c r="I73" s="20" t="s">
        <v>23</v>
      </c>
      <c r="J73" s="20" t="s">
        <v>24</v>
      </c>
      <c r="K73" s="20" t="s">
        <v>25</v>
      </c>
      <c r="L73" s="24" t="str">
        <f>_xlfn.IFS(K73="是","（含特）",K73="否","（不含特）")</f>
        <v>（不含特）</v>
      </c>
      <c r="M73" s="24" t="s">
        <v>194</v>
      </c>
      <c r="N73" s="24">
        <f>VLOOKUP(M73,表2.获奖金额及对应奖项!A:D,4,0)</f>
        <v>1000</v>
      </c>
      <c r="O73" s="20" t="s">
        <v>26</v>
      </c>
      <c r="P73" s="25">
        <v>0.3</v>
      </c>
      <c r="Q73" s="24">
        <f>N73*P73</f>
        <v>300</v>
      </c>
      <c r="R73" s="20"/>
    </row>
    <row r="74" ht="23.4" customHeight="1" spans="1:18">
      <c r="A74" s="43" t="s">
        <v>195</v>
      </c>
    </row>
  </sheetData>
  <autoFilter xmlns:etc="http://www.wps.cn/officeDocument/2017/etCustomData" ref="A1:R74" etc:filterBottomFollowUsedRange="0">
    <extLst/>
  </autoFilter>
  <mergeCells count="1">
    <mergeCell ref="A1:R1"/>
  </mergeCells>
  <dataValidations count="6">
    <dataValidation type="list" allowBlank="1" showInputMessage="1" showErrorMessage="1" sqref="F3 F40 F73 F6:F7 F9:F15 F17:F20 F22:F23 F26:F31 F67:F72">
      <formula1>'表1.校区竞赛认定目录（2026年）'!$B$3:$B$115</formula1>
    </dataValidation>
    <dataValidation type="list" allowBlank="1" showInputMessage="1" showErrorMessage="1" sqref="O34 O40 O58 O73 O3:O31 O68:O72">
      <formula1>"个人,团队"</formula1>
    </dataValidation>
    <dataValidation type="list" allowBlank="1" showInputMessage="1" showErrorMessage="1" sqref="E40 E49 E58 E64 E73 E3:E31 E66:E72">
      <formula1>"竞赛获奖,学术论文,发明专利,软件著作"</formula1>
    </dataValidation>
    <dataValidation type="list" allowBlank="1" showInputMessage="1" showErrorMessage="1" sqref="I40 I73 I3:I31 I68:I72">
      <formula1>"国家级,省部级"</formula1>
    </dataValidation>
    <dataValidation type="list" allowBlank="1" showInputMessage="1" showErrorMessage="1" sqref="J40 J73 J3:J31 J68:J72">
      <formula1>"特等奖,一等奖,二等奖,三等奖"</formula1>
    </dataValidation>
    <dataValidation type="list" allowBlank="1" showInputMessage="1" showErrorMessage="1" sqref="K40 K73 K3:K31 K68:K72">
      <formula1>"是,否"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xSplit="1" topLeftCell="B1" activePane="topRight" state="frozen"/>
      <selection/>
      <selection pane="topRight" activeCell="A1" sqref="A1"/>
    </sheetView>
  </sheetViews>
  <sheetFormatPr defaultColWidth="9" defaultRowHeight="14.25" outlineLevelCol="4"/>
  <cols>
    <col min="1" max="1" width="25"/>
    <col min="2" max="5" width="19"/>
  </cols>
  <sheetData>
    <row r="1" spans="1:5">
      <c r="A1" t="s">
        <v>196</v>
      </c>
      <c r="B1" t="s">
        <v>197</v>
      </c>
      <c r="C1" t="s">
        <v>198</v>
      </c>
      <c r="D1" t="s">
        <v>199</v>
      </c>
      <c r="E1" t="s">
        <v>200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0"/>
  <sheetViews>
    <sheetView workbookViewId="0">
      <selection activeCell="A1" sqref="A1"/>
    </sheetView>
  </sheetViews>
  <sheetFormatPr defaultColWidth="8.21666666666667" defaultRowHeight="34.2" customHeight="1" outlineLevelCol="3"/>
  <cols>
    <col min="2" max="2" width="74.3333333333333" customWidth="1"/>
    <col min="3" max="3" width="9.66666666666667" customWidth="1"/>
    <col min="4" max="4" width="27" customWidth="1"/>
  </cols>
  <sheetData>
    <row r="1" customHeight="1" spans="1:4">
      <c r="A1" s="5" t="s">
        <v>201</v>
      </c>
      <c r="B1" s="5"/>
      <c r="C1" s="5"/>
    </row>
    <row r="2" customHeight="1" spans="1:4">
      <c r="A2" s="6" t="s">
        <v>1</v>
      </c>
      <c r="B2" s="7" t="s">
        <v>202</v>
      </c>
      <c r="C2" s="7" t="s">
        <v>203</v>
      </c>
      <c r="D2" s="7" t="s">
        <v>204</v>
      </c>
    </row>
    <row r="3" customHeight="1" spans="1:4">
      <c r="A3" s="8">
        <v>1</v>
      </c>
      <c r="B3" s="9" t="s">
        <v>205</v>
      </c>
      <c r="C3" s="8" t="s">
        <v>141</v>
      </c>
      <c r="D3" s="10" t="s">
        <v>206</v>
      </c>
    </row>
    <row r="4" customHeight="1" spans="1:4">
      <c r="A4" s="8">
        <v>2</v>
      </c>
      <c r="B4" s="9" t="s">
        <v>207</v>
      </c>
      <c r="C4" s="8" t="s">
        <v>141</v>
      </c>
      <c r="D4" s="10" t="s">
        <v>208</v>
      </c>
    </row>
    <row r="5" customHeight="1" spans="1:4">
      <c r="A5" s="8">
        <v>3</v>
      </c>
      <c r="B5" s="9" t="s">
        <v>140</v>
      </c>
      <c r="C5" s="8" t="s">
        <v>141</v>
      </c>
      <c r="D5" s="10" t="s">
        <v>208</v>
      </c>
    </row>
    <row r="6" customHeight="1" spans="1:4">
      <c r="A6" s="8">
        <v>4</v>
      </c>
      <c r="B6" s="9" t="s">
        <v>209</v>
      </c>
      <c r="C6" s="8" t="s">
        <v>57</v>
      </c>
      <c r="D6" s="10" t="s">
        <v>210</v>
      </c>
    </row>
    <row r="7" customHeight="1" spans="1:4">
      <c r="A7" s="8">
        <v>5</v>
      </c>
      <c r="B7" s="9" t="s">
        <v>211</v>
      </c>
      <c r="C7" s="8" t="s">
        <v>57</v>
      </c>
      <c r="D7" s="10" t="s">
        <v>210</v>
      </c>
    </row>
    <row r="8" customHeight="1" spans="1:4">
      <c r="A8" s="8">
        <v>6</v>
      </c>
      <c r="B8" s="9" t="s">
        <v>212</v>
      </c>
      <c r="C8" s="8" t="s">
        <v>57</v>
      </c>
      <c r="D8" s="10"/>
    </row>
    <row r="9" customHeight="1" spans="1:4">
      <c r="A9" s="8">
        <v>7</v>
      </c>
      <c r="B9" s="9" t="s">
        <v>213</v>
      </c>
      <c r="C9" s="8" t="s">
        <v>57</v>
      </c>
      <c r="D9" s="10"/>
    </row>
    <row r="10" customHeight="1" spans="1:4">
      <c r="A10" s="8">
        <v>8</v>
      </c>
      <c r="B10" s="9" t="s">
        <v>214</v>
      </c>
      <c r="C10" s="8" t="s">
        <v>57</v>
      </c>
      <c r="D10" s="10"/>
    </row>
    <row r="11" customHeight="1" spans="1:4">
      <c r="A11" s="8">
        <v>9</v>
      </c>
      <c r="B11" s="9" t="s">
        <v>215</v>
      </c>
      <c r="C11" s="8" t="s">
        <v>57</v>
      </c>
      <c r="D11" s="10"/>
    </row>
    <row r="12" customHeight="1" spans="1:4">
      <c r="A12" s="8">
        <v>10</v>
      </c>
      <c r="B12" s="9" t="s">
        <v>107</v>
      </c>
      <c r="C12" s="8" t="s">
        <v>57</v>
      </c>
      <c r="D12" s="10"/>
    </row>
    <row r="13" customHeight="1" spans="1:4">
      <c r="A13" s="8">
        <v>11</v>
      </c>
      <c r="B13" s="9" t="s">
        <v>216</v>
      </c>
      <c r="C13" s="8" t="s">
        <v>57</v>
      </c>
      <c r="D13" s="10"/>
    </row>
    <row r="14" customHeight="1" spans="1:4">
      <c r="A14" s="8">
        <v>12</v>
      </c>
      <c r="B14" s="9" t="s">
        <v>217</v>
      </c>
      <c r="C14" s="8" t="s">
        <v>57</v>
      </c>
      <c r="D14" s="10"/>
    </row>
    <row r="15" customHeight="1" spans="1:4">
      <c r="A15" s="8">
        <v>13</v>
      </c>
      <c r="B15" s="9" t="s">
        <v>218</v>
      </c>
      <c r="C15" s="8" t="s">
        <v>57</v>
      </c>
      <c r="D15" s="10"/>
    </row>
    <row r="16" customHeight="1" spans="1:4">
      <c r="A16" s="8">
        <v>14</v>
      </c>
      <c r="B16" s="9" t="s">
        <v>219</v>
      </c>
      <c r="C16" s="8" t="s">
        <v>57</v>
      </c>
      <c r="D16" s="10"/>
    </row>
    <row r="17" customHeight="1" spans="1:4">
      <c r="A17" s="8">
        <v>15</v>
      </c>
      <c r="B17" s="9" t="s">
        <v>183</v>
      </c>
      <c r="C17" s="8" t="s">
        <v>57</v>
      </c>
      <c r="D17" s="10"/>
    </row>
    <row r="18" customHeight="1" spans="1:4">
      <c r="A18" s="8">
        <v>16</v>
      </c>
      <c r="B18" s="9" t="s">
        <v>220</v>
      </c>
      <c r="C18" s="8" t="s">
        <v>57</v>
      </c>
      <c r="D18" s="10"/>
    </row>
    <row r="19" customHeight="1" spans="1:4">
      <c r="A19" s="8">
        <v>17</v>
      </c>
      <c r="B19" s="9" t="s">
        <v>221</v>
      </c>
      <c r="C19" s="8" t="s">
        <v>57</v>
      </c>
      <c r="D19" s="10"/>
    </row>
    <row r="20" customHeight="1" spans="1:4">
      <c r="A20" s="8">
        <v>18</v>
      </c>
      <c r="B20" s="9" t="s">
        <v>222</v>
      </c>
      <c r="C20" s="8" t="s">
        <v>57</v>
      </c>
      <c r="D20" s="10"/>
    </row>
    <row r="21" customHeight="1" spans="1:4">
      <c r="A21" s="8">
        <v>19</v>
      </c>
      <c r="B21" s="9" t="s">
        <v>223</v>
      </c>
      <c r="C21" s="8" t="s">
        <v>57</v>
      </c>
      <c r="D21" s="10"/>
    </row>
    <row r="22" customHeight="1" spans="1:4">
      <c r="A22" s="8">
        <v>20</v>
      </c>
      <c r="B22" s="9" t="s">
        <v>224</v>
      </c>
      <c r="C22" s="8" t="s">
        <v>57</v>
      </c>
      <c r="D22" s="10"/>
    </row>
    <row r="23" customHeight="1" spans="1:4">
      <c r="A23" s="8">
        <v>21</v>
      </c>
      <c r="B23" s="9" t="s">
        <v>225</v>
      </c>
      <c r="C23" s="8" t="s">
        <v>57</v>
      </c>
      <c r="D23" s="10"/>
    </row>
    <row r="24" customHeight="1" spans="1:4">
      <c r="A24" s="8">
        <v>22</v>
      </c>
      <c r="B24" s="9" t="s">
        <v>226</v>
      </c>
      <c r="C24" s="8" t="s">
        <v>57</v>
      </c>
      <c r="D24" s="10"/>
    </row>
    <row r="25" customHeight="1" spans="1:4">
      <c r="A25" s="8">
        <v>23</v>
      </c>
      <c r="B25" s="9" t="s">
        <v>227</v>
      </c>
      <c r="C25" s="8" t="s">
        <v>57</v>
      </c>
      <c r="D25" s="10"/>
    </row>
    <row r="26" customHeight="1" spans="1:4">
      <c r="A26" s="8">
        <v>24</v>
      </c>
      <c r="B26" s="9" t="s">
        <v>114</v>
      </c>
      <c r="C26" s="8" t="s">
        <v>57</v>
      </c>
      <c r="D26" s="10"/>
    </row>
    <row r="27" customHeight="1" spans="1:4">
      <c r="A27" s="8">
        <v>25</v>
      </c>
      <c r="B27" s="9" t="s">
        <v>228</v>
      </c>
      <c r="C27" s="8" t="s">
        <v>57</v>
      </c>
      <c r="D27" s="10" t="s">
        <v>229</v>
      </c>
    </row>
    <row r="28" customHeight="1" spans="1:4">
      <c r="A28" s="8">
        <v>26</v>
      </c>
      <c r="B28" s="9" t="s">
        <v>230</v>
      </c>
      <c r="C28" s="8" t="s">
        <v>57</v>
      </c>
      <c r="D28" s="10"/>
    </row>
    <row r="29" customHeight="1" spans="1:4">
      <c r="A29" s="8">
        <v>27</v>
      </c>
      <c r="B29" s="9" t="s">
        <v>231</v>
      </c>
      <c r="C29" s="8" t="s">
        <v>57</v>
      </c>
      <c r="D29" s="10"/>
    </row>
    <row r="30" customHeight="1" spans="1:4">
      <c r="A30" s="8">
        <v>28</v>
      </c>
      <c r="B30" s="9" t="s">
        <v>232</v>
      </c>
      <c r="C30" s="8" t="s">
        <v>57</v>
      </c>
      <c r="D30" s="10"/>
    </row>
    <row r="31" customHeight="1" spans="1:4">
      <c r="A31" s="8">
        <v>29</v>
      </c>
      <c r="B31" s="9" t="s">
        <v>233</v>
      </c>
      <c r="C31" s="8" t="s">
        <v>57</v>
      </c>
      <c r="D31" s="10"/>
    </row>
    <row r="32" customHeight="1" spans="1:4">
      <c r="A32" s="8">
        <v>30</v>
      </c>
      <c r="B32" s="9" t="s">
        <v>234</v>
      </c>
      <c r="C32" s="8" t="s">
        <v>57</v>
      </c>
      <c r="D32" s="10"/>
    </row>
    <row r="33" customHeight="1" spans="1:4">
      <c r="A33" s="8">
        <v>31</v>
      </c>
      <c r="B33" s="9" t="s">
        <v>235</v>
      </c>
      <c r="C33" s="8" t="s">
        <v>57</v>
      </c>
      <c r="D33" s="10"/>
    </row>
    <row r="34" customHeight="1" spans="1:4">
      <c r="A34" s="8">
        <v>32</v>
      </c>
      <c r="B34" s="9" t="s">
        <v>236</v>
      </c>
      <c r="C34" s="8" t="s">
        <v>57</v>
      </c>
      <c r="D34" s="10"/>
    </row>
    <row r="35" customHeight="1" spans="1:4">
      <c r="A35" s="8">
        <v>33</v>
      </c>
      <c r="B35" s="9" t="s">
        <v>237</v>
      </c>
      <c r="C35" s="8" t="s">
        <v>57</v>
      </c>
      <c r="D35" s="10" t="s">
        <v>238</v>
      </c>
    </row>
    <row r="36" customHeight="1" spans="1:4">
      <c r="A36" s="8">
        <v>34</v>
      </c>
      <c r="B36" s="9" t="s">
        <v>239</v>
      </c>
      <c r="C36" s="8" t="s">
        <v>57</v>
      </c>
      <c r="D36" s="10"/>
    </row>
    <row r="37" customHeight="1" spans="1:4">
      <c r="A37" s="8">
        <v>35</v>
      </c>
      <c r="B37" s="9" t="s">
        <v>84</v>
      </c>
      <c r="C37" s="8" t="s">
        <v>57</v>
      </c>
      <c r="D37" s="10"/>
    </row>
    <row r="38" customHeight="1" spans="1:4">
      <c r="A38" s="8">
        <v>36</v>
      </c>
      <c r="B38" s="9" t="s">
        <v>240</v>
      </c>
      <c r="C38" s="8" t="s">
        <v>57</v>
      </c>
      <c r="D38" s="10"/>
    </row>
    <row r="39" customHeight="1" spans="1:4">
      <c r="A39" s="8">
        <v>37</v>
      </c>
      <c r="B39" s="9" t="s">
        <v>38</v>
      </c>
      <c r="C39" s="8" t="s">
        <v>57</v>
      </c>
      <c r="D39" s="10"/>
    </row>
    <row r="40" customHeight="1" spans="1:4">
      <c r="A40" s="8">
        <v>38</v>
      </c>
      <c r="B40" s="9" t="s">
        <v>79</v>
      </c>
      <c r="C40" s="8" t="s">
        <v>57</v>
      </c>
      <c r="D40" s="10"/>
    </row>
    <row r="41" customHeight="1" spans="1:4">
      <c r="A41" s="8">
        <v>39</v>
      </c>
      <c r="B41" s="9" t="s">
        <v>241</v>
      </c>
      <c r="C41" s="8" t="s">
        <v>57</v>
      </c>
      <c r="D41" s="10"/>
    </row>
    <row r="42" customHeight="1" spans="1:4">
      <c r="A42" s="8">
        <v>40</v>
      </c>
      <c r="B42" s="9" t="s">
        <v>22</v>
      </c>
      <c r="C42" s="8" t="s">
        <v>57</v>
      </c>
      <c r="D42" s="10"/>
    </row>
    <row r="43" customHeight="1" spans="1:4">
      <c r="A43" s="8">
        <v>41</v>
      </c>
      <c r="B43" s="9" t="s">
        <v>242</v>
      </c>
      <c r="C43" s="8" t="s">
        <v>57</v>
      </c>
      <c r="D43" s="10" t="s">
        <v>243</v>
      </c>
    </row>
    <row r="44" customHeight="1" spans="1:4">
      <c r="A44" s="8">
        <v>42</v>
      </c>
      <c r="B44" s="9" t="s">
        <v>60</v>
      </c>
      <c r="C44" s="8" t="s">
        <v>57</v>
      </c>
      <c r="D44" s="10"/>
    </row>
    <row r="45" customHeight="1" spans="1:4">
      <c r="A45" s="8">
        <v>43</v>
      </c>
      <c r="B45" s="9" t="s">
        <v>244</v>
      </c>
      <c r="C45" s="8" t="s">
        <v>57</v>
      </c>
      <c r="D45" s="10"/>
    </row>
    <row r="46" customHeight="1" spans="1:4">
      <c r="A46" s="8">
        <v>44</v>
      </c>
      <c r="B46" s="9" t="s">
        <v>245</v>
      </c>
      <c r="C46" s="8" t="s">
        <v>57</v>
      </c>
      <c r="D46" s="10" t="s">
        <v>246</v>
      </c>
    </row>
    <row r="47" customHeight="1" spans="1:4">
      <c r="A47" s="8">
        <v>45</v>
      </c>
      <c r="B47" s="9" t="s">
        <v>247</v>
      </c>
      <c r="C47" s="8" t="s">
        <v>57</v>
      </c>
      <c r="D47" s="10"/>
    </row>
    <row r="48" customHeight="1" spans="1:4">
      <c r="A48" s="8">
        <v>46</v>
      </c>
      <c r="B48" s="9" t="s">
        <v>248</v>
      </c>
      <c r="C48" s="8" t="s">
        <v>57</v>
      </c>
      <c r="D48" s="10"/>
    </row>
    <row r="49" customHeight="1" spans="1:4">
      <c r="A49" s="8">
        <v>47</v>
      </c>
      <c r="B49" s="9" t="s">
        <v>249</v>
      </c>
      <c r="C49" s="8" t="s">
        <v>57</v>
      </c>
      <c r="D49" s="10"/>
    </row>
    <row r="50" customHeight="1" spans="1:4">
      <c r="A50" s="8">
        <v>48</v>
      </c>
      <c r="B50" s="9" t="s">
        <v>250</v>
      </c>
      <c r="C50" s="8" t="s">
        <v>57</v>
      </c>
      <c r="D50" s="10"/>
    </row>
    <row r="51" customHeight="1" spans="1:4">
      <c r="A51" s="8">
        <v>49</v>
      </c>
      <c r="B51" s="9" t="s">
        <v>251</v>
      </c>
      <c r="C51" s="8" t="s">
        <v>57</v>
      </c>
      <c r="D51" s="10"/>
    </row>
    <row r="52" customHeight="1" spans="1:4">
      <c r="A52" s="8">
        <v>50</v>
      </c>
      <c r="B52" s="9" t="s">
        <v>252</v>
      </c>
      <c r="C52" s="8" t="s">
        <v>57</v>
      </c>
      <c r="D52" s="10"/>
    </row>
    <row r="53" customHeight="1" spans="1:4">
      <c r="A53" s="8">
        <v>51</v>
      </c>
      <c r="B53" s="9" t="s">
        <v>253</v>
      </c>
      <c r="C53" s="8" t="s">
        <v>57</v>
      </c>
      <c r="D53" s="10"/>
    </row>
    <row r="54" customHeight="1" spans="1:4">
      <c r="A54" s="8">
        <v>52</v>
      </c>
      <c r="B54" s="9" t="s">
        <v>254</v>
      </c>
      <c r="C54" s="8" t="s">
        <v>57</v>
      </c>
      <c r="D54" s="10"/>
    </row>
    <row r="55" customHeight="1" spans="1:4">
      <c r="A55" s="8">
        <v>53</v>
      </c>
      <c r="B55" s="9" t="s">
        <v>50</v>
      </c>
      <c r="C55" s="8" t="s">
        <v>57</v>
      </c>
      <c r="D55" s="10"/>
    </row>
    <row r="56" customHeight="1" spans="1:4">
      <c r="A56" s="8">
        <v>54</v>
      </c>
      <c r="B56" s="9" t="s">
        <v>255</v>
      </c>
      <c r="C56" s="8" t="s">
        <v>57</v>
      </c>
      <c r="D56" s="10"/>
    </row>
    <row r="57" customHeight="1" spans="1:4">
      <c r="A57" s="8">
        <v>55</v>
      </c>
      <c r="B57" s="9" t="s">
        <v>256</v>
      </c>
      <c r="C57" s="8" t="s">
        <v>57</v>
      </c>
      <c r="D57" s="10"/>
    </row>
    <row r="58" customHeight="1" spans="1:4">
      <c r="A58" s="8">
        <v>56</v>
      </c>
      <c r="B58" s="9" t="s">
        <v>104</v>
      </c>
      <c r="C58" s="8" t="s">
        <v>57</v>
      </c>
      <c r="D58" s="10" t="s">
        <v>257</v>
      </c>
    </row>
    <row r="59" customHeight="1" spans="1:4">
      <c r="A59" s="8">
        <v>57</v>
      </c>
      <c r="B59" s="9" t="s">
        <v>258</v>
      </c>
      <c r="C59" s="8" t="s">
        <v>57</v>
      </c>
      <c r="D59" s="10"/>
    </row>
    <row r="60" customHeight="1" spans="1:4">
      <c r="A60" s="8">
        <v>58</v>
      </c>
      <c r="B60" s="9" t="s">
        <v>63</v>
      </c>
      <c r="C60" s="8" t="s">
        <v>57</v>
      </c>
      <c r="D60" s="10"/>
    </row>
    <row r="61" customHeight="1" spans="1:4">
      <c r="A61" s="8">
        <v>59</v>
      </c>
      <c r="B61" s="9" t="s">
        <v>56</v>
      </c>
      <c r="C61" s="8" t="s">
        <v>57</v>
      </c>
      <c r="D61" s="10"/>
    </row>
    <row r="62" customHeight="1" spans="1:4">
      <c r="A62" s="8">
        <v>60</v>
      </c>
      <c r="B62" s="9" t="s">
        <v>43</v>
      </c>
      <c r="C62" s="8" t="s">
        <v>57</v>
      </c>
      <c r="D62" s="10"/>
    </row>
    <row r="63" customHeight="1" spans="1:4">
      <c r="A63" s="8">
        <v>61</v>
      </c>
      <c r="B63" s="9" t="s">
        <v>259</v>
      </c>
      <c r="C63" s="8" t="s">
        <v>57</v>
      </c>
      <c r="D63" s="10"/>
    </row>
    <row r="64" customHeight="1" spans="1:4">
      <c r="A64" s="8">
        <v>62</v>
      </c>
      <c r="B64" s="9" t="s">
        <v>260</v>
      </c>
      <c r="C64" s="8" t="s">
        <v>57</v>
      </c>
      <c r="D64" s="10"/>
    </row>
    <row r="65" customHeight="1" spans="1:4">
      <c r="A65" s="8">
        <v>63</v>
      </c>
      <c r="B65" s="9" t="s">
        <v>261</v>
      </c>
      <c r="C65" s="8" t="s">
        <v>57</v>
      </c>
      <c r="D65" s="10"/>
    </row>
    <row r="66" customHeight="1" spans="1:4">
      <c r="A66" s="8">
        <v>64</v>
      </c>
      <c r="B66" s="9" t="s">
        <v>262</v>
      </c>
      <c r="C66" s="8" t="s">
        <v>57</v>
      </c>
      <c r="D66" s="10"/>
    </row>
    <row r="67" customHeight="1" spans="1:4">
      <c r="A67" s="8">
        <v>65</v>
      </c>
      <c r="B67" s="9" t="s">
        <v>263</v>
      </c>
      <c r="C67" s="8" t="s">
        <v>57</v>
      </c>
      <c r="D67" s="10"/>
    </row>
    <row r="68" customHeight="1" spans="1:4">
      <c r="A68" s="8">
        <v>66</v>
      </c>
      <c r="B68" s="9" t="s">
        <v>264</v>
      </c>
      <c r="C68" s="8" t="s">
        <v>57</v>
      </c>
      <c r="D68" s="10" t="s">
        <v>265</v>
      </c>
    </row>
    <row r="69" customHeight="1" spans="1:4">
      <c r="A69" s="8">
        <v>67</v>
      </c>
      <c r="B69" s="9" t="s">
        <v>266</v>
      </c>
      <c r="C69" s="8" t="s">
        <v>57</v>
      </c>
      <c r="D69" s="10" t="s">
        <v>265</v>
      </c>
    </row>
    <row r="70" customHeight="1" spans="1:4">
      <c r="A70" s="8">
        <v>68</v>
      </c>
      <c r="B70" s="9" t="s">
        <v>267</v>
      </c>
      <c r="C70" s="8" t="s">
        <v>57</v>
      </c>
      <c r="D70" s="10" t="s">
        <v>265</v>
      </c>
    </row>
    <row r="71" customHeight="1" spans="1:4">
      <c r="A71" s="8">
        <v>69</v>
      </c>
      <c r="B71" s="9" t="s">
        <v>268</v>
      </c>
      <c r="C71" s="8" t="s">
        <v>57</v>
      </c>
      <c r="D71" s="10" t="s">
        <v>265</v>
      </c>
    </row>
    <row r="72" customHeight="1" spans="1:4">
      <c r="A72" s="8">
        <v>70</v>
      </c>
      <c r="B72" s="9" t="s">
        <v>269</v>
      </c>
      <c r="C72" s="8" t="s">
        <v>57</v>
      </c>
      <c r="D72" s="10" t="s">
        <v>265</v>
      </c>
    </row>
    <row r="73" customHeight="1" spans="1:4">
      <c r="A73" s="8">
        <v>71</v>
      </c>
      <c r="B73" s="9" t="s">
        <v>270</v>
      </c>
      <c r="C73" s="8" t="s">
        <v>57</v>
      </c>
      <c r="D73" s="10" t="s">
        <v>265</v>
      </c>
    </row>
    <row r="74" customHeight="1" spans="1:4">
      <c r="A74" s="8">
        <v>72</v>
      </c>
      <c r="B74" s="9" t="s">
        <v>271</v>
      </c>
      <c r="C74" s="8" t="s">
        <v>57</v>
      </c>
      <c r="D74" s="10" t="s">
        <v>265</v>
      </c>
    </row>
    <row r="75" customHeight="1" spans="1:4">
      <c r="A75" s="8">
        <v>73</v>
      </c>
      <c r="B75" s="9" t="s">
        <v>272</v>
      </c>
      <c r="C75" s="8" t="s">
        <v>57</v>
      </c>
      <c r="D75" s="10" t="s">
        <v>265</v>
      </c>
    </row>
    <row r="76" customHeight="1" spans="1:4">
      <c r="A76" s="8">
        <v>74</v>
      </c>
      <c r="B76" s="9" t="s">
        <v>273</v>
      </c>
      <c r="C76" s="8" t="s">
        <v>57</v>
      </c>
      <c r="D76" s="10" t="s">
        <v>265</v>
      </c>
    </row>
    <row r="77" customHeight="1" spans="1:4">
      <c r="A77" s="8">
        <v>75</v>
      </c>
      <c r="B77" s="9" t="s">
        <v>274</v>
      </c>
      <c r="C77" s="8" t="s">
        <v>57</v>
      </c>
      <c r="D77" s="10" t="s">
        <v>265</v>
      </c>
    </row>
    <row r="78" customHeight="1" spans="1:4">
      <c r="A78" s="8">
        <v>76</v>
      </c>
      <c r="B78" s="9" t="s">
        <v>275</v>
      </c>
      <c r="C78" s="8" t="s">
        <v>57</v>
      </c>
      <c r="D78" s="10" t="s">
        <v>265</v>
      </c>
    </row>
    <row r="79" customHeight="1" spans="1:4">
      <c r="A79" s="8">
        <v>77</v>
      </c>
      <c r="B79" s="9" t="s">
        <v>276</v>
      </c>
      <c r="C79" s="8" t="s">
        <v>57</v>
      </c>
      <c r="D79" s="10" t="s">
        <v>265</v>
      </c>
    </row>
    <row r="80" customHeight="1" spans="1:4">
      <c r="A80" s="8">
        <v>78</v>
      </c>
      <c r="B80" s="9" t="s">
        <v>277</v>
      </c>
      <c r="C80" s="8" t="s">
        <v>57</v>
      </c>
      <c r="D80" s="10" t="s">
        <v>265</v>
      </c>
    </row>
    <row r="81" customHeight="1" spans="1:4">
      <c r="A81" s="8">
        <v>79</v>
      </c>
      <c r="B81" s="9" t="s">
        <v>278</v>
      </c>
      <c r="C81" s="8" t="s">
        <v>57</v>
      </c>
      <c r="D81" s="10" t="s">
        <v>265</v>
      </c>
    </row>
    <row r="82" customHeight="1" spans="1:4">
      <c r="A82" s="8">
        <v>80</v>
      </c>
      <c r="B82" s="9" t="s">
        <v>279</v>
      </c>
      <c r="C82" s="8" t="s">
        <v>57</v>
      </c>
      <c r="D82" s="10" t="s">
        <v>265</v>
      </c>
    </row>
    <row r="83" customHeight="1" spans="1:4">
      <c r="A83" s="8">
        <v>81</v>
      </c>
      <c r="B83" s="9" t="s">
        <v>280</v>
      </c>
      <c r="C83" s="8" t="s">
        <v>57</v>
      </c>
      <c r="D83" s="10" t="s">
        <v>265</v>
      </c>
    </row>
    <row r="84" customHeight="1" spans="1:4">
      <c r="A84" s="8">
        <v>82</v>
      </c>
      <c r="B84" s="9" t="s">
        <v>281</v>
      </c>
      <c r="C84" s="8" t="s">
        <v>57</v>
      </c>
      <c r="D84" s="10" t="s">
        <v>265</v>
      </c>
    </row>
    <row r="85" customHeight="1" spans="1:4">
      <c r="A85" s="8">
        <v>83</v>
      </c>
      <c r="B85" s="9" t="s">
        <v>282</v>
      </c>
      <c r="C85" s="8" t="s">
        <v>57</v>
      </c>
      <c r="D85" s="10" t="s">
        <v>265</v>
      </c>
    </row>
    <row r="86" customHeight="1" spans="1:4">
      <c r="A86" s="8">
        <v>84</v>
      </c>
      <c r="B86" s="9" t="s">
        <v>283</v>
      </c>
      <c r="C86" s="8" t="s">
        <v>57</v>
      </c>
      <c r="D86" s="10" t="s">
        <v>265</v>
      </c>
    </row>
    <row r="87" customHeight="1" spans="1:4">
      <c r="A87" s="8">
        <v>85</v>
      </c>
      <c r="B87" s="9" t="s">
        <v>284</v>
      </c>
      <c r="C87" s="8" t="s">
        <v>57</v>
      </c>
      <c r="D87" s="10" t="s">
        <v>265</v>
      </c>
    </row>
    <row r="88" customHeight="1" spans="1:4">
      <c r="A88" s="8">
        <v>86</v>
      </c>
      <c r="B88" s="9" t="s">
        <v>285</v>
      </c>
      <c r="C88" s="8" t="s">
        <v>57</v>
      </c>
      <c r="D88" s="10" t="s">
        <v>265</v>
      </c>
    </row>
    <row r="89" customHeight="1" spans="1:4">
      <c r="A89" s="8">
        <v>87</v>
      </c>
      <c r="B89" s="9" t="s">
        <v>286</v>
      </c>
      <c r="C89" s="8" t="s">
        <v>57</v>
      </c>
      <c r="D89" s="10" t="s">
        <v>265</v>
      </c>
    </row>
    <row r="90" customHeight="1" spans="1:4">
      <c r="A90" s="8">
        <v>88</v>
      </c>
      <c r="B90" s="9" t="s">
        <v>92</v>
      </c>
      <c r="C90" s="8" t="s">
        <v>31</v>
      </c>
      <c r="D90" s="11"/>
    </row>
  </sheetData>
  <autoFilter xmlns:etc="http://www.wps.cn/officeDocument/2017/etCustomData" ref="A1:A90" etc:filterBottomFollowUsedRange="0">
    <extLst/>
  </autoFilter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workbookViewId="0">
      <selection activeCell="A14" sqref="A14"/>
    </sheetView>
  </sheetViews>
  <sheetFormatPr defaultColWidth="9" defaultRowHeight="14.25" outlineLevelCol="3"/>
  <cols>
    <col min="1" max="1" width="28.1083333333333" customWidth="1"/>
    <col min="2" max="2" width="30.1083333333333" customWidth="1"/>
  </cols>
  <sheetData>
    <row r="1" ht="15.75" spans="1:4">
      <c r="A1" s="2" t="s">
        <v>287</v>
      </c>
      <c r="B1" s="2" t="s">
        <v>288</v>
      </c>
      <c r="C1" s="2" t="s">
        <v>289</v>
      </c>
      <c r="D1" s="2" t="s">
        <v>290</v>
      </c>
    </row>
    <row r="2" spans="1:4">
      <c r="A2" t="s">
        <v>291</v>
      </c>
      <c r="B2" t="s">
        <v>292</v>
      </c>
      <c r="C2">
        <v>1</v>
      </c>
      <c r="D2">
        <v>10000</v>
      </c>
    </row>
    <row r="3" spans="1:4">
      <c r="A3" t="s">
        <v>293</v>
      </c>
      <c r="B3" t="s">
        <v>294</v>
      </c>
      <c r="C3">
        <v>2</v>
      </c>
      <c r="D3">
        <v>5000</v>
      </c>
    </row>
    <row r="4" spans="1:4">
      <c r="A4" t="s">
        <v>295</v>
      </c>
      <c r="B4" t="s">
        <v>296</v>
      </c>
      <c r="C4">
        <v>3</v>
      </c>
      <c r="D4">
        <v>2000</v>
      </c>
    </row>
    <row r="5" spans="1:4">
      <c r="A5" t="s">
        <v>297</v>
      </c>
      <c r="C5">
        <v>4</v>
      </c>
      <c r="D5">
        <v>1000</v>
      </c>
    </row>
    <row r="6" spans="1:4">
      <c r="A6" s="3" t="s">
        <v>143</v>
      </c>
      <c r="B6" s="3" t="s">
        <v>298</v>
      </c>
      <c r="C6" s="3">
        <v>5</v>
      </c>
      <c r="D6" s="3">
        <v>1000</v>
      </c>
    </row>
    <row r="7" spans="1:4">
      <c r="A7" s="3" t="s">
        <v>169</v>
      </c>
      <c r="B7" s="3" t="s">
        <v>299</v>
      </c>
      <c r="C7" s="3">
        <v>6</v>
      </c>
      <c r="D7" s="3">
        <v>800</v>
      </c>
    </row>
    <row r="8" s="1" customFormat="1"/>
    <row r="9" spans="1:4">
      <c r="A9" t="s">
        <v>300</v>
      </c>
      <c r="B9" t="s">
        <v>301</v>
      </c>
      <c r="C9">
        <v>7</v>
      </c>
      <c r="D9">
        <v>3000</v>
      </c>
    </row>
    <row r="10" spans="1:4">
      <c r="A10" t="s">
        <v>302</v>
      </c>
      <c r="B10" t="s">
        <v>133</v>
      </c>
      <c r="C10">
        <v>8</v>
      </c>
      <c r="D10">
        <v>2000</v>
      </c>
    </row>
    <row r="11" spans="1:4">
      <c r="A11" t="s">
        <v>68</v>
      </c>
      <c r="B11" t="s">
        <v>146</v>
      </c>
      <c r="C11">
        <v>9</v>
      </c>
      <c r="D11">
        <v>1500</v>
      </c>
    </row>
    <row r="12" spans="1:4">
      <c r="A12" t="s">
        <v>116</v>
      </c>
      <c r="C12">
        <v>10</v>
      </c>
      <c r="D12">
        <v>1000</v>
      </c>
    </row>
    <row r="13" spans="1:4">
      <c r="A13" s="3" t="s">
        <v>194</v>
      </c>
      <c r="B13" s="3" t="s">
        <v>155</v>
      </c>
      <c r="C13" s="3">
        <v>11</v>
      </c>
      <c r="D13" s="3">
        <v>1000</v>
      </c>
    </row>
    <row r="14" spans="1:4">
      <c r="A14" s="3" t="s">
        <v>303</v>
      </c>
      <c r="B14" s="3" t="s">
        <v>119</v>
      </c>
      <c r="C14" s="3">
        <v>12</v>
      </c>
      <c r="D14" s="3">
        <v>800</v>
      </c>
    </row>
    <row r="15" spans="1:4">
      <c r="A15" t="s">
        <v>176</v>
      </c>
      <c r="B15" t="s">
        <v>176</v>
      </c>
      <c r="C15">
        <v>13</v>
      </c>
      <c r="D15" s="4" t="s">
        <v>51</v>
      </c>
    </row>
    <row r="16" hidden="1" spans="1:4">
      <c r="A16" t="s">
        <v>292</v>
      </c>
      <c r="C16">
        <v>1</v>
      </c>
      <c r="D16">
        <v>10000</v>
      </c>
    </row>
    <row r="17" hidden="1" spans="1:4">
      <c r="A17" t="s">
        <v>294</v>
      </c>
      <c r="C17">
        <v>2</v>
      </c>
      <c r="D17">
        <v>5000</v>
      </c>
    </row>
    <row r="18" hidden="1" spans="1:4">
      <c r="A18" t="s">
        <v>296</v>
      </c>
      <c r="C18">
        <v>3</v>
      </c>
      <c r="D18">
        <v>2000</v>
      </c>
    </row>
    <row r="19" hidden="1" spans="1:4">
      <c r="C19">
        <v>4</v>
      </c>
      <c r="D19">
        <v>1000</v>
      </c>
    </row>
    <row r="20" hidden="1" spans="1:4">
      <c r="A20" s="3" t="s">
        <v>298</v>
      </c>
      <c r="C20" s="3">
        <v>5</v>
      </c>
      <c r="D20" s="3">
        <v>1000</v>
      </c>
    </row>
    <row r="21" hidden="1" spans="1:4">
      <c r="A21" s="3" t="s">
        <v>299</v>
      </c>
      <c r="C21" s="3">
        <v>6</v>
      </c>
      <c r="D21" s="3">
        <v>800</v>
      </c>
    </row>
    <row r="22" hidden="1" spans="1:4">
      <c r="A22" t="s">
        <v>301</v>
      </c>
      <c r="C22">
        <v>7</v>
      </c>
      <c r="D22">
        <v>3000</v>
      </c>
    </row>
    <row r="23" hidden="1" spans="1:4">
      <c r="A23" t="s">
        <v>133</v>
      </c>
      <c r="C23">
        <v>8</v>
      </c>
      <c r="D23">
        <v>2000</v>
      </c>
    </row>
    <row r="24" hidden="1" spans="1:4">
      <c r="A24" t="s">
        <v>146</v>
      </c>
      <c r="C24">
        <v>9</v>
      </c>
      <c r="D24">
        <v>1500</v>
      </c>
    </row>
    <row r="25" hidden="1" spans="1:4">
      <c r="C25">
        <v>10</v>
      </c>
      <c r="D25">
        <v>1000</v>
      </c>
    </row>
    <row r="26" hidden="1" spans="1:4">
      <c r="A26" s="3" t="s">
        <v>155</v>
      </c>
      <c r="C26" s="3">
        <v>11</v>
      </c>
      <c r="D26" s="3">
        <v>1000</v>
      </c>
    </row>
    <row r="27" hidden="1" spans="1:4">
      <c r="A27" s="3" t="s">
        <v>119</v>
      </c>
      <c r="C27" s="3">
        <v>12</v>
      </c>
      <c r="D27" s="3">
        <v>800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附件4 科技创新奖学金汇总表（学生）</vt:lpstr>
      <vt:lpstr>智能表1</vt:lpstr>
      <vt:lpstr>表1.校区竞赛认定目录（2026年）</vt:lpstr>
      <vt:lpstr>表2.获奖金额及对应奖项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Dana</cp:lastModifiedBy>
  <dcterms:created xsi:type="dcterms:W3CDTF">2026-10-09T20:07:00Z</dcterms:created>
  <dcterms:modified xsi:type="dcterms:W3CDTF">2026-10-12T04:59:55Z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D3C5C98841C743C494171436462F9D9D_12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