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="http://schemas.openxmlformats.org/spreadsheetml/2006/main" xmlns:r="http://schemas.openxmlformats.org/officeDocument/2006/relationships" xmlns:mc="http://schemas.openxmlformats.org/markup-compatibility/2006" mc:Ignorable="x15ac">
  <workbookPr defaultThemeVersion="166925"/>
  <x15ac:absPath url="C:\Users\huawei\Downloads\"/>
  <bookViews>
    <workbookView activeTab="0"/>
  </bookViews>
  <sheets>
    <sheet name="附件3 科技创新优秀指导教师信息汇总表" sheetId="1" r:id="rId3"/>
    <sheet name="表1.校区竞赛认定目录（2026年）" sheetId="2" r:id="rId4"/>
    <sheet name="表2.获奖金额及对应奖项" sheetId="3" r:id="rId5"/>
  </sheets>
  <externalReferences>
    <externalReference r:id="rId6"/>
  </externalReferences>
  <calcPr calcId="191029"/>
</workbook>
</file>

<file path=xl/sharedStrings.xml><?xml version="1.0" encoding="utf-8"?>
<sst xmlns="http://schemas.openxmlformats.org/spreadsheetml/2006/main" count="215" uniqueCount="215">
  <si>
    <t/>
  </si>
  <si>
    <t>校区2025-2026学年科技创新优秀指导教师申报信息汇总表（教师填）</t>
  </si>
  <si>
    <t>备注：标蓝格子有公式计算，无需自行填写</t>
  </si>
  <si>
    <t>序号</t>
  </si>
  <si>
    <t>姓名</t>
  </si>
  <si>
    <t>工号</t>
  </si>
  <si>
    <t>部门/学院</t>
  </si>
  <si>
    <t>指导赛事名称
(请按照表1填写）</t>
  </si>
  <si>
    <t>获奖时间</t>
  </si>
  <si>
    <t>竞赛类别
（一类/二类/其他）</t>
  </si>
  <si>
    <t>获奖级别</t>
  </si>
  <si>
    <t>获奖等级</t>
  </si>
  <si>
    <t>该级别奖项是否设置特等奖</t>
  </si>
  <si>
    <t>特等标签</t>
  </si>
  <si>
    <t>获奖总额（元）</t>
  </si>
  <si>
    <t>指导形式</t>
  </si>
  <si>
    <t>奖金分配比例
（填xx%，如20%）</t>
  </si>
  <si>
    <t>个人奖金金额（元）</t>
  </si>
  <si>
    <t>赛事计数</t>
  </si>
  <si>
    <t>赛事计数奖金比例</t>
  </si>
  <si>
    <t>最终发放奖金金额（元）</t>
  </si>
  <si>
    <t>是否仅证书</t>
  </si>
  <si>
    <t>示例</t>
  </si>
  <si>
    <t>张三</t>
  </si>
  <si>
    <t>201659xxxx</t>
  </si>
  <si>
    <t>机电工程学院</t>
  </si>
  <si>
    <t>中国国际大学生创新大赛</t>
  </si>
  <si>
    <t>一类</t>
  </si>
  <si>
    <t>国家级</t>
  </si>
  <si>
    <t>一等奖</t>
  </si>
  <si>
    <t>是</t>
  </si>
  <si>
    <t>（含特）</t>
  </si>
  <si>
    <t>一类国家级一等奖（含特）</t>
  </si>
  <si>
    <t>团队</t>
  </si>
  <si>
    <t>第一项</t>
  </si>
  <si>
    <t>睿抗机器人开发者大赛(RAICOM)</t>
  </si>
  <si>
    <t>二类</t>
  </si>
  <si>
    <t>省部级</t>
  </si>
  <si>
    <t>否</t>
  </si>
  <si>
    <t>（不含特）</t>
  </si>
  <si>
    <t>二类省部级一等奖（不含特）</t>
  </si>
  <si>
    <t>个人</t>
  </si>
  <si>
    <t>第二项</t>
  </si>
  <si>
    <t>王四</t>
  </si>
  <si>
    <t>其他比赛未在排行榜中</t>
  </si>
  <si>
    <t>其他</t>
  </si>
  <si>
    <t>特等奖</t>
  </si>
  <si>
    <t>其他国家级特等奖（含特）</t>
  </si>
  <si>
    <t>仅证书</t>
  </si>
  <si>
    <t>向南</t>
  </si>
  <si>
    <t>2025561010</t>
  </si>
  <si>
    <t>全国大学生语言文字能力大赛</t>
  </si>
  <si>
    <t>三等奖</t>
  </si>
  <si>
    <t>王均涛</t>
  </si>
  <si>
    <t>201759001</t>
  </si>
  <si>
    <t>全国高校商业精英挑战赛-①品牌策划竞赛、②会展专业创新创业实践竞赛、③国际贸易竞赛、④创新创业竞赛⑤会计与商业管理素例竞赛</t>
  </si>
  <si>
    <t>二等奖</t>
  </si>
  <si>
    <t>陈烁</t>
  </si>
  <si>
    <t>2021591017</t>
  </si>
  <si>
    <t>姚彦博</t>
  </si>
  <si>
    <t>2017591011</t>
  </si>
  <si>
    <t>全国大学生机器人大赛（CURC）</t>
  </si>
  <si>
    <t>全国大学生金相技能大赛</t>
  </si>
  <si>
    <t>米宏涛</t>
  </si>
  <si>
    <t>2024591302</t>
  </si>
  <si>
    <t>王东</t>
  </si>
  <si>
    <t>2021592219</t>
  </si>
  <si>
    <t>全国大学生智能汽车竞赛</t>
  </si>
  <si>
    <t>王仲莉</t>
  </si>
  <si>
    <t>2017591010</t>
  </si>
  <si>
    <t>蓝桥杯全国大学生软件和信息技术大赛</t>
  </si>
  <si>
    <t>吕焌豪</t>
  </si>
  <si>
    <t>2025562012</t>
  </si>
  <si>
    <t>王子真</t>
  </si>
  <si>
    <t>2020592215</t>
  </si>
  <si>
    <t>许磊</t>
  </si>
  <si>
    <t>2019592043</t>
  </si>
  <si>
    <t>历长云</t>
  </si>
  <si>
    <t>2019592042</t>
  </si>
  <si>
    <t>冯文豪</t>
  </si>
  <si>
    <t>2020592230</t>
  </si>
  <si>
    <t>全国大学生先进成图技术与产品信息建模创新大赛</t>
  </si>
  <si>
    <t>何思</t>
  </si>
  <si>
    <t>2024591202</t>
  </si>
  <si>
    <t>王义平</t>
  </si>
  <si>
    <t>2018591015</t>
  </si>
  <si>
    <t>赵旭亮</t>
  </si>
  <si>
    <t>2020592109</t>
  </si>
  <si>
    <t>徐媛媛</t>
  </si>
  <si>
    <t>2023563311</t>
  </si>
  <si>
    <t>蔡玲玲</t>
  </si>
  <si>
    <t>2021592107</t>
  </si>
  <si>
    <t>全国大学生节能减排社会实践与科技竞赛</t>
  </si>
  <si>
    <t>“挑战杯”全国大学生课外学术科技作品竞赛主体赛</t>
  </si>
  <si>
    <t>范彧琦</t>
  </si>
  <si>
    <t>2025592202</t>
  </si>
  <si>
    <t>中国机器人及人工智能大赛</t>
  </si>
  <si>
    <t>中国大学生计算机设计大赛</t>
  </si>
  <si>
    <t>黄立华</t>
  </si>
  <si>
    <t>中国大学生机械工程创新创意大赛</t>
  </si>
  <si>
    <t>国家二等奖</t>
  </si>
  <si>
    <t>国家一等奖</t>
  </si>
  <si>
    <t>中国石油大学（北京）克拉玛依校区创新创业竞赛认定目录（2026年）</t>
  </si>
  <si>
    <t>竞赛名称</t>
  </si>
  <si>
    <t>竞赛级别</t>
  </si>
  <si>
    <t>备注</t>
  </si>
  <si>
    <t>含主赛道、产业赛道、红旅赛道</t>
  </si>
  <si>
    <t>不含其它分赛道及专项赛</t>
  </si>
  <si>
    <t>“挑战杯”中国大学生创业计划大赛主体赛</t>
  </si>
  <si>
    <t>“挑战杯”全国大学生课外学术科技作品竞赛-分赛道及专项赛</t>
  </si>
  <si>
    <t>含除主体赛外所有分赛道及专项赛</t>
  </si>
  <si>
    <t>“挑战杯”中国大学生创业计划大赛-分赛道及专项赛</t>
  </si>
  <si>
    <t>全国大学生创新创业训练计划年会展示</t>
  </si>
  <si>
    <t>ACM-ICPC国际大学生程序设计竞赛</t>
  </si>
  <si>
    <t>中国高校计算机大赛-①大数据挑战赛、②团体程序设计天梯赛、③移动应用创新赛、④网络技术挑战赛、⑤人工智能创意赛</t>
  </si>
  <si>
    <t>全国大学生地质技能竞赛</t>
  </si>
  <si>
    <t>华为ICT大赛</t>
  </si>
  <si>
    <t>iCAN大学生创新创业大赛</t>
  </si>
  <si>
    <t>百度之星·程序设计大赛</t>
  </si>
  <si>
    <t>全国大学生计算机系统能力大赛</t>
  </si>
  <si>
    <t>全国大学生数字媒体科技作品及创意竞赛</t>
  </si>
  <si>
    <t>全球校园人工智能算法精英大赛</t>
  </si>
  <si>
    <t>全国大学生电子设计竞赛</t>
  </si>
  <si>
    <t>全国大学生机械创新设计大赛</t>
  </si>
  <si>
    <t>中国大学生工程实践与创新能力大赛</t>
  </si>
  <si>
    <t>全国大学生化工设计竞赛</t>
  </si>
  <si>
    <t>原全国大学生机器人大赛-①RoboMaster、②RoboCon</t>
  </si>
  <si>
    <t>全国三维数字化创新设计大赛</t>
  </si>
  <si>
    <t>“西门子杯”中国智能制造挑战赛</t>
  </si>
  <si>
    <t>全国周培源大学生力学竞赛</t>
  </si>
  <si>
    <t>中美青年创客大赛</t>
  </si>
  <si>
    <t>大学生新一代信息通信科技大赛</t>
  </si>
  <si>
    <t>原“大唐杯”全国大学生新一代信息通信技术大赛</t>
  </si>
  <si>
    <t>全国大学生嵌入式芯片与系统设计竞赛</t>
  </si>
  <si>
    <t>全国大学生生命科学竞赛（CULSC）</t>
  </si>
  <si>
    <t>中国高校智能机器人创意大赛</t>
  </si>
  <si>
    <t>全国大学生化工实验大赛</t>
  </si>
  <si>
    <t>全国大学生物联网设计竞赛</t>
  </si>
  <si>
    <t>高教社杯全国大学生数学建模竞赛</t>
  </si>
  <si>
    <t>“外研社·国才杯”理解当代中国全国大学生外语能力大赛</t>
  </si>
  <si>
    <t>原外研社全国大学生英语系列赛-①英语演讲、②英语辩论、③英语写作、④英语阅读</t>
  </si>
  <si>
    <t>全国大学生光电设计竞赛</t>
  </si>
  <si>
    <t>全国大学生物理实验竞赛</t>
  </si>
  <si>
    <t>中国日报社“21世纪杯”全国英语演讲比赛</t>
  </si>
  <si>
    <t>原“21世纪杯”全国英语演讲比赛</t>
  </si>
  <si>
    <t>中华经典诵写讲大赛</t>
  </si>
  <si>
    <t>“外教社杯”全国高校学生跨文化能力大赛</t>
  </si>
  <si>
    <t>全国大学生统计建模大赛</t>
  </si>
  <si>
    <t>全国大学生电子商务“创新、创意及创业”挑战赛</t>
  </si>
  <si>
    <t>全国大学生市场调查与分析大赛</t>
  </si>
  <si>
    <t>“学创杯”全国大学生创业综合模拟大赛</t>
  </si>
  <si>
    <t>“工行杯”全国大学生金融科技创新大赛</t>
  </si>
  <si>
    <t>全国大学生能源经济学术创意大赛</t>
  </si>
  <si>
    <t>“科云杯”全国大学生财会职业能力大赛</t>
  </si>
  <si>
    <t>中国石油工程设计大赛</t>
  </si>
  <si>
    <t>全国大学生计算机应用能力与数字素养大赛</t>
  </si>
  <si>
    <t>原全国大学生计算机应用能力与信息素养大赛</t>
  </si>
  <si>
    <t>“外教社·词达人杯”全国大学生英语词汇能力大赛</t>
  </si>
  <si>
    <t>全国大学生数学竞赛</t>
  </si>
  <si>
    <t>“求是杯”国际诗歌创作与翻译大赛</t>
  </si>
  <si>
    <t>时报金犊奖</t>
  </si>
  <si>
    <t>全国高校企业价值创造实战竞赛</t>
  </si>
  <si>
    <t>“东方杯”全国大学生勘探地球物理大赛</t>
  </si>
  <si>
    <t>全国高校俄语大赛</t>
  </si>
  <si>
    <t>全国大学生职业规划大赛</t>
  </si>
  <si>
    <t>中国研究生智慧城市技术与创意设计大赛</t>
  </si>
  <si>
    <t>中国研究生创新实践系列大赛</t>
  </si>
  <si>
    <t>中国研究生未来飞行器创新大赛</t>
  </si>
  <si>
    <t>中国研究生创“芯”大赛</t>
  </si>
  <si>
    <t>中国研究生创“芯”大赛——EDA精英挑战赛</t>
  </si>
  <si>
    <t>中国研究生人工智能创新大赛</t>
  </si>
  <si>
    <t>中国研究生机器人创新设计大赛</t>
  </si>
  <si>
    <t>中国研究生能源装备创新设计大赛</t>
  </si>
  <si>
    <t>中国研究生公共管理案例大赛</t>
  </si>
  <si>
    <t>中国研究生乡村振兴科技强农+创新大赛</t>
  </si>
  <si>
    <t>中国研究生网络安全创新大赛</t>
  </si>
  <si>
    <t>中国研究生金融科技创新大赛</t>
  </si>
  <si>
    <t>中国研究生“美丽中国”创新设计大赛</t>
  </si>
  <si>
    <t>中国研究生“美丽中国”创新设计大赛——生物多样性保护与利用创新大赛</t>
  </si>
  <si>
    <t>中国研究生工程管理案例大赛</t>
  </si>
  <si>
    <t>中国研究生企业管理创新大赛</t>
  </si>
  <si>
    <t>中国研究生操作系统开源创新大赛</t>
  </si>
  <si>
    <t>中国研究生“文化中国”两创大赛</t>
  </si>
  <si>
    <t>中国研究生国际中文教育案例大赛</t>
  </si>
  <si>
    <t>中国研究生数学建模竞赛</t>
  </si>
  <si>
    <t>中国研究生电子设计竞赛</t>
  </si>
  <si>
    <t>中国研究生智能建造创新大赛</t>
  </si>
  <si>
    <t>中国研究生“双碳”创新与创意大赛</t>
  </si>
  <si>
    <t>设置特等奖</t>
  </si>
  <si>
    <t>未设置特等奖</t>
  </si>
  <si>
    <t>获奖档次</t>
  </si>
  <si>
    <t>该奖项奖金</t>
  </si>
  <si>
    <t>一类国家级特等奖（含特）</t>
  </si>
  <si>
    <t>一类国家级一等奖（不含特）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</si>
  <si>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</si>
  <si>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</si>
  <si>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</si>
  <si>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</si>
  <si>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一类省部级特等奖（含特）</t>
  </si>
  <si>
    <t>一类省部级一等奖（不含特）</t>
  </si>
  <si>
    <t>一类省部级一等奖（含特）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</si>
  <si>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</si>
  <si>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</si>
  <si>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</si>
  <si>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</si>
  <si>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</si>
  <si>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</si>
  <si>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二类国家级三等奖（不含特）</t>
  </si>
  <si>
    <t>二类国家级三等奖（含特）</t>
  </si>
  <si>
    <t>二类省部级特等奖（含特）</t>
  </si>
  <si>
    <t>二类省部级一等奖（含特）</t>
  </si>
  <si>
    <t>二类省部级二等奖（不含特）</t>
  </si>
  <si>
    <t>其他竞赛奖项</t>
  </si>
  <si>
    <t>王亚松</t>
  </si>
  <si>
    <t>二类省部级三等奖（不含特）</t>
  </si>
</sst>
</file>

<file path=xl/styles.xml><?xml version="1.0" encoding="utf-8"?>
<styleSheet xmlns="http://schemas.openxmlformats.org/spreadsheetml/2006/main">
  <numFmts count="5">
    <numFmt numFmtId="300" formatCode="yyyy&quot;年&quot;m&quot;月&quot;;@"/>
    <numFmt numFmtId="301" formatCode="yyyy&quot;年&quot;m&quot;月&quot;d&quot;日&quot;;@"/>
    <numFmt numFmtId="302" formatCode="yyyy/m/d;@"/>
    <numFmt numFmtId="303" formatCode="General"/>
    <numFmt numFmtId="304" formatCode="0%"/>
  </numFmts>
  <fonts count="15">
    <font>
      <name val="等线"/>
      <charset val="134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3"/>
      <b val="1"/>
      <sz val="12"/>
    </font>
    <font>
      <name val="等线"/>
      <charset val="134"/>
      <family val="2"/>
      <color rgb="FFFF0000"/>
      <sz val="11"/>
      <scheme val="minor"/>
    </font>
    <font>
      <name val="宋体"/>
      <charset val="134"/>
      <family val="3"/>
      <sz val="12"/>
    </font>
    <font>
      <name val="宋体"/>
      <sz val="12"/>
    </font>
    <font>
      <name val="等线"/>
      <charset val="134"/>
      <family val="3"/>
      <color theme="1"/>
      <sz val="14"/>
      <scheme val="minor"/>
    </font>
    <font>
      <name val="仿宋"/>
      <charset val="134"/>
      <family val="3"/>
      <b val="1"/>
      <color rgb="FF000000"/>
      <sz val="12"/>
    </font>
    <font>
      <name val="仿宋"/>
      <charset val="134"/>
      <family val="3"/>
      <color rgb="FF000000"/>
      <sz val="12"/>
    </font>
    <font>
      <name val="等线"/>
      <charset val="134"/>
      <family val="3"/>
      <b val="1"/>
      <color theme="1"/>
      <sz val="12"/>
      <scheme val="minor"/>
    </font>
    <font/>
    <font>
      <name val="等线"/>
      <charset val="134"/>
      <family val="2"/>
      <color theme="1"/>
      <sz val="11"/>
      <scheme val="minor"/>
    </font>
    <font>
      <name val="等线"/>
      <charset val="134"/>
      <family val="3"/>
      <color theme="1"/>
      <sz val="11"/>
      <scheme val="minor"/>
    </font>
    <font>
      <name val="Times New Roman"/>
      <family val="1"/>
      <color rgb="FF000000"/>
      <sz val="10"/>
    </font>
  </fonts>
  <fills count="8">
    <fill>
      <patternFill patternType="none"/>
    </fill>
    <fill>
      <patternFill patternType="gray125"/>
    </fill>
    <fill>
      <patternFill patternType="solid">
        <fgColor theme="8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8CDDFA"/>
      </patternFill>
    </fill>
    <fill>
      <patternFill patternType="none"/>
    </fill>
    <fill>
      <patternFill patternType="none"/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</borders>
  <cellStyleXfs>
    <xf numFmtId="303" fontId="12" fillId="0" borderId="11" xfId="0">
      <alignment vertical="center"/>
    </xf>
    <xf numFmtId="303" fontId="13" fillId="7" borderId="11" xfId="0">
      <alignment vertical="center"/>
    </xf>
    <xf numFmtId="303" fontId="14" fillId="7" borderId="11" xfId="0"/>
    <xf numFmtId="303" fontId="12" fillId="7" borderId="11" xfId="0">
      <alignment vertical="center"/>
    </xf>
    <xf numFmtId="304" fontId="12" fillId="7" borderId="11" xfId="0" applyFont="0" applyFill="0" applyBorder="0" applyAlignment="0" applyProtection="0">
      <alignment vertical="center"/>
    </xf>
    <xf numFmtId="304" fontId="12" fillId="7" borderId="11" xf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3" fontId="3" fillId="0" borderId="1" xfId="0" applyFont="1" applyBorder="1" applyAlignment="1">
      <alignment horizontal="center" vertical="center"/>
    </xf>
    <xf numFmtId="303" fontId="3" fillId="0" borderId="2" xfId="0" applyFont="1" applyBorder="1" applyAlignment="1">
      <alignment horizontal="center" vertical="center"/>
    </xf>
    <xf numFmtId="303" fontId="4" fillId="0" borderId="3" xfId="0" applyFont="1" applyBorder="1" applyAlignment="1">
      <alignment horizontal="left" vertical="center"/>
    </xf>
    <xf numFmtId="303" fontId="3" fillId="0" borderId="4" xfId="0" applyFont="1" applyBorder="1" applyAlignment="1">
      <alignment horizontal="center" vertical="center"/>
    </xf>
    <xf numFmtId="303" fontId="3" fillId="0" borderId="4" xfId="0" applyFont="1" applyBorder="1" applyAlignment="1">
      <alignment horizontal="center" vertical="center" wrapText="1"/>
    </xf>
    <xf numFmtId="303" fontId="3" fillId="2" borderId="4" xfId="0" applyFont="1" applyFill="1" applyBorder="1" applyAlignment="1">
      <alignment horizontal="center" vertical="center" wrapText="1"/>
    </xf>
    <xf numFmtId="303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31" fontId="5" fillId="0" borderId="4" xfId="0" applyNumberFormat="1" applyFont="1" applyBorder="1" applyAlignment="1">
      <alignment horizontal="center" vertical="center"/>
    </xf>
    <xf numFmtId="303" fontId="5" fillId="2" borderId="4" xfId="0" applyFont="1" applyFill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304" fontId="5" fillId="2" borderId="4" xfId="5" applyFont="1" applyFill="1" applyBorder="1" applyAlignment="1">
      <alignment horizontal="center" vertical="center"/>
    </xf>
    <xf numFmtId="0" fontId="5" fillId="0" borderId="4" xfId="0">
      <alignment horizontal="center" vertical="center"/>
    </xf>
    <xf numFmtId="300" fontId="5" fillId="0" borderId="4" xfId="0" applyNumberFormat="1" applyFont="1" applyBorder="1" applyAlignment="1">
      <alignment horizontal="center" vertical="center"/>
    </xf>
    <xf numFmtId="67" fontId="5" fillId="0" borderId="4" xfId="0" applyNumberFormat="1" applyFont="1" applyBorder="1" applyAlignment="1">
      <alignment horizontal="center" vertical="center"/>
    </xf>
    <xf fontId="5" fillId="0" borderId="4" xfId="0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5" xfId="0">
      <alignment horizontal="center" vertical="center"/>
    </xf>
    <xf numFmtId="49" fontId="6" fillId="0" borderId="5" xfId="0">
      <alignment horizontal="center" vertical="center"/>
    </xf>
    <xf numFmtId="0" fontId="6" fillId="0" borderId="5" xfId="0">
      <alignment horizontal="center" vertical="center"/>
    </xf>
    <xf numFmtId="300" fontId="6" fillId="0" borderId="5" xfId="0">
      <alignment horizontal="center" vertical="center"/>
    </xf>
    <xf numFmtId="303" fontId="6" fillId="3" borderId="5" xfId="0" applyFont="1" applyFill="1" applyBorder="1" applyAlignment="1">
      <alignment horizontal="center" vertical="center"/>
    </xf>
    <xf numFmtId="303" fontId="6" fillId="0" borderId="5" xfId="0" applyFont="1" applyBorder="1" applyAlignment="1">
      <alignment horizontal="center" vertical="center"/>
    </xf>
    <xf numFmtId="67" fontId="6" fillId="0" borderId="5" xfId="0" applyNumberFormat="1" applyFont="1" applyBorder="1" applyAlignment="1">
      <alignment horizontal="center" vertical="center"/>
    </xf>
    <xf numFmtId="304" fontId="6" fillId="3" borderId="5" xfId="5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300" fontId="6" fillId="0" borderId="5" xfId="0" applyNumberFormat="1" applyFont="1" applyBorder="1" applyAlignment="1">
      <alignment horizontal="center" vertical="center"/>
    </xf>
    <xf numFmtId="303" fontId="6" fillId="2" borderId="5" xfId="0" applyFont="1" applyFill="1" applyBorder="1" applyAlignment="1">
      <alignment horizontal="center" vertical="center"/>
    </xf>
    <xf numFmtId="303" fontId="6" fillId="0" borderId="5" xfId="0" applyFont="1" applyBorder="1" applyAlignment="1">
      <alignment horizontal="center" vertical="center"/>
    </xf>
    <xf numFmtId="67" fontId="6" fillId="0" borderId="5" xfId="0" applyNumberFormat="1" applyFont="1" applyBorder="1" applyAlignment="1">
      <alignment horizontal="center" vertical="center"/>
    </xf>
    <xf numFmtId="304" fontId="6" fillId="2" borderId="5" xfId="5" applyFont="1" applyFill="1" applyBorder="1" applyAlignment="1">
      <alignment horizontal="center" vertical="center"/>
    </xf>
    <xf numFmtId="0" fontId="6" fillId="0" borderId="5" xfId="0">
      <alignment horizontal="center" vertical="center"/>
    </xf>
    <xf numFmtId="49" fontId="6" fillId="0" borderId="5" xfId="0">
      <alignment horizontal="center" vertical="center"/>
    </xf>
    <xf numFmtId="300" fontId="6" fillId="0" borderId="5" xfId="0">
      <alignment horizontal="center" vertical="center"/>
    </xf>
    <xf numFmtId="67" fontId="6" fillId="0" borderId="5" xfId="0">
      <alignment horizontal="center" vertical="center"/>
    </xf>
    <xf numFmtId="301" fontId="6" fillId="0" borderId="5" xfId="0" applyNumberFormat="1" applyFont="1" applyBorder="1" applyAlignment="1">
      <alignment horizontal="center" vertical="center"/>
    </xf>
    <xf numFmtId="303" fontId="6" fillId="2" borderId="5" xfId="0" applyFont="1" applyFill="1" applyBorder="1" applyAlignment="1">
      <alignment horizontal="center" vertical="center"/>
    </xf>
    <xf numFmtId="301" fontId="6" fillId="0" borderId="5" xfId="0">
      <alignment horizontal="center" vertical="center"/>
    </xf>
    <xf numFmtId="302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300" fontId="6" fillId="0" borderId="5" xfId="0" applyNumberFormat="1" applyFont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/>
    </xf>
    <xf numFmtId="303" fontId="6" fillId="3" borderId="5" xfId="0" applyFont="1" applyFill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6" xfId="0">
      <alignment horizontal="center" vertical="center"/>
    </xf>
    <xf numFmtId="49" fontId="6" fillId="0" borderId="6" xfId="0">
      <alignment horizontal="center" vertical="center"/>
    </xf>
    <xf numFmtId="300" fontId="6" fillId="0" borderId="6" xfId="0" applyNumberFormat="1" applyFont="1" applyBorder="1" applyAlignment="1">
      <alignment horizontal="center" vertical="center"/>
    </xf>
    <xf numFmtId="303" fontId="6" fillId="3" borderId="6" xfId="0" applyFont="1" applyFill="1" applyBorder="1" applyAlignment="1">
      <alignment horizontal="center" vertical="center"/>
    </xf>
    <xf numFmtId="303" fontId="6" fillId="0" borderId="6" xfId="0" applyFont="1" applyBorder="1" applyAlignment="1">
      <alignment horizontal="center" vertical="center"/>
    </xf>
    <xf numFmtId="67" fontId="6" fillId="0" borderId="6" xfId="0">
      <alignment horizontal="center" vertical="center"/>
    </xf>
    <xf numFmtId="304" fontId="6" fillId="3" borderId="6" xfId="5" applyFont="1" applyFill="1" applyBorder="1" applyAlignment="1">
      <alignment horizontal="center" vertical="center"/>
    </xf>
    <xf fontId="0" fillId="0" borderId="5" xfId="0">
      <alignment vertical="center"/>
    </xf>
    <xf numFmtId="0" fontId="6" fillId="0" borderId="7" xfId="0">
      <alignment horizontal="center" vertical="center"/>
    </xf>
    <xf fontId="6" fillId="3" borderId="7" xfId="0">
      <alignment horizontal="center" vertical="center"/>
    </xf>
    <xf numFmtId="304" fontId="6" fillId="3" borderId="5" xfId="5" applyFont="1" applyFill="1" applyBorder="1" applyAlignment="1">
      <alignment horizontal="center" vertical="center"/>
    </xf>
    <xf numFmtId="303" fontId="6" fillId="3" borderId="8" xfId="0" applyFont="1" applyFill="1" applyBorder="1" applyAlignment="1">
      <alignment horizontal="center" vertical="center"/>
    </xf>
    <xf numFmtId="300" fontId="0" fillId="0" borderId="5" xfId="0">
      <alignment vertical="center"/>
    </xf>
    <xf numFmtId="67" fontId="0" fillId="0" borderId="5" xfId="0">
      <alignment vertical="center"/>
    </xf>
    <xf fontId="0" fillId="0" borderId="5" xfId="0">
      <alignment vertical="center"/>
    </xf>
    <xf numFmtId="300" fontId="0" fillId="0" borderId="5" xfId="0">
      <alignment vertical="center"/>
    </xf>
    <xf fontId="6" fillId="3" borderId="6" xfId="0">
      <alignment horizontal="center" vertical="center"/>
    </xf>
    <xf fontId="6" fillId="3" borderId="5" xfId="0">
      <alignment horizontal="center" vertical="center"/>
    </xf>
    <xf numFmtId="67" fontId="0" fillId="0" borderId="5" xfId="0">
      <alignment vertical="center"/>
    </xf>
    <xf fontId="6" fillId="3" borderId="8" xfId="0">
      <alignment horizontal="center" vertical="center"/>
    </xf>
    <xf numFmtId="303" fontId="7" fillId="0" borderId="11" xfId="0" applyFont="1">
      <alignment vertical="center"/>
    </xf>
    <xf numFmtId="303" fontId="8" fillId="0" borderId="9" xfId="0" applyFont="1" applyBorder="1" applyAlignment="1">
      <alignment horizontal="center" vertical="center"/>
    </xf>
    <xf numFmtId="303" fontId="8" fillId="0" borderId="9" xfId="0" applyFont="1" applyBorder="1" applyAlignment="1">
      <alignment horizontal="center" vertical="center" wrapText="1"/>
    </xf>
    <xf numFmtId="303" fontId="9" fillId="0" borderId="9" xfId="0" applyFont="1" applyBorder="1" applyAlignment="1">
      <alignment horizontal="center" vertical="center"/>
    </xf>
    <xf numFmtId="303" fontId="9" fillId="0" borderId="9" xfId="0" applyFont="1" applyBorder="1" applyAlignment="1">
      <alignment horizontal="left" vertical="center" wrapText="1"/>
    </xf>
    <xf numFmtId="303" fontId="9" fillId="0" borderId="9" xfId="0" applyFont="1" applyBorder="1" applyAlignment="1">
      <alignment horizontal="center" vertical="center" wrapText="1"/>
    </xf>
    <xf numFmtId="303" fontId="12" fillId="0" borderId="9" xfId="0" applyBorder="1">
      <alignment vertical="center"/>
    </xf>
    <xf numFmtId="303" fontId="10" fillId="0" borderId="9" xfId="0" applyFont="1" applyBorder="1">
      <alignment vertical="center"/>
    </xf>
    <xf numFmtId="303" fontId="12" fillId="4" borderId="9" xfId="0" applyFill="1" applyBorder="1">
      <alignment vertical="center"/>
    </xf>
    <xf numFmtId="303" fontId="12" fillId="0" borderId="9" xfId="0" applyBorder="1" applyAlignment="1">
      <alignment horizontal="right" vertical="center"/>
    </xf>
    <xf numFmtId="303" fontId="12" fillId="0" borderId="11" xfId="0">
      <alignment vertical="center"/>
    </xf>
    <xf numFmtId="303" fontId="12" fillId="4" borderId="11" xfId="0" applyFill="1">
      <alignment vertical="center"/>
    </xf>
    <xf numFmtId="300" fontId="6" fillId="0" borderId="7" xfId="0">
      <alignment horizontal="center" vertical="center"/>
    </xf>
    <xf numFmtId="300" fontId="6" fillId="5" borderId="7" xfId="0">
      <alignment horizontal="center" vertical="center"/>
    </xf>
    <xf numFmtId="67" fontId="6" fillId="0" borderId="7" xfId="0">
      <alignment horizontal="center" vertical="center"/>
    </xf>
    <xf numFmtId="303" fontId="6" fillId="3" borderId="7" xfId="0" applyFont="1" applyFill="1" applyBorder="1" applyAlignment="1">
      <alignment horizontal="center" vertical="center"/>
    </xf>
    <xf fontId="6" fillId="0" borderId="7" xfId="0">
      <alignment horizontal="center" vertical="center"/>
    </xf>
    <xf numFmtId="0" fontId="6" fillId="0" borderId="7" xfId="0">
      <alignment horizontal="center" vertical="center"/>
    </xf>
    <xf fontId="11" fillId="0" borderId="5" xfId="0">
      <alignment vertical="center"/>
    </xf>
    <xf numFmtId="300" fontId="6" fillId="5" borderId="7" xfId="0">
      <alignment horizontal="center" vertical="center"/>
    </xf>
    <xf fontId="6" fillId="3" borderId="7" xfId="0">
      <alignment horizontal="center" vertical="center"/>
    </xf>
    <xf fontId="6" fillId="0" borderId="7" xfId="0">
      <alignment horizontal="center" vertical="center"/>
    </xf>
    <xf numFmtId="67" fontId="6" fillId="0" borderId="7" xfId="0">
      <alignment horizontal="center" vertical="center"/>
    </xf>
    <xf fontId="6" fillId="3" borderId="5" xfId="0">
      <alignment horizontal="center" vertical="center"/>
    </xf>
    <xf fontId="6" fillId="3" borderId="10" xfId="0">
      <alignment horizontal="center" vertical="center"/>
    </xf>
    <xf numFmtId="300" fontId="0" fillId="0" borderId="5" xfId="0">
      <alignment horizontal="center" vertical="center"/>
    </xf>
    <xf numFmtId="49" fontId="6" fillId="0" borderId="7" xfId="0">
      <alignment horizontal="center" vertical="center"/>
    </xf>
    <xf numFmtId="300" fontId="6" fillId="0" borderId="7" xfId="0">
      <alignment horizontal="center" vertical="center"/>
    </xf>
    <xf numFmtId="304" fontId="6" fillId="3" borderId="7" xfId="5" applyFont="1" applyFill="1" applyBorder="1" applyAlignment="1">
      <alignment horizontal="center" vertical="center"/>
    </xf>
    <xf numFmtId="300" fontId="6" fillId="6" borderId="7" xfId="0">
      <alignment horizontal="center" vertical="center"/>
    </xf>
    <xf numFmtId="300" fontId="6" fillId="6" borderId="5" xfId="0" applyNumberFormat="1" applyFont="1" applyFill="1" applyBorder="1" applyAlignment="1">
      <alignment horizontal="center" vertical="center"/>
    </xf>
    <xf numFmtId="300" fontId="6" fillId="6" borderId="7" xfId="0">
      <alignment horizontal="center" vertical="center"/>
    </xf>
    <xf numFmtId="303" fontId="12" fillId="7" borderId="11" xfId="0" applyNumberFormat="1" applyFill="1" applyBorder="1" applyAlignment="1">
      <alignment vertical="center"/>
    </xf>
  </cellXfs>
  <cellStyles>
    <cellStyle name="常规" xfId="0" builtinId="0"/>
    <cellStyle name="常规 2" xfId="1"/>
    <cellStyle name="常规 4" xfId="2"/>
    <cellStyle name="常规 3" xfId="3"/>
    <cellStyle name="百分比 2" xfId="4"/>
    <cellStyle name="百分比" xfId="5" builtinId="5"/>
  </cellStyle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externalLinks/_rels/externalLink1.xml.rels><?xml version="1.0" encoding="UTF-8" standalone="yes"?><Relationships xmlns="http://schemas.openxmlformats.org/package/2006/relationships"><Relationship Id="rId0" Type="http://schemas.openxmlformats.org/officeDocument/2006/relationships/externalLinkPath" Target="/Users/Admin/AppData/Roaming/Microsoft/Excel/&#22823;&#23398;&#29983;&#31185;&#25216;&#21019;&#26032;&#20248;&#31168;&#25351;&#23548;&#25945;&#24072;&#20449;&#24687;&#34920;311423441933562999/&#22823;&#23398;&#29983;&#31185;&#25216;&#21019;&#26032;&#20248;&#31168;&#25351;&#23548;&#25945;&#24072;&#20449;&#24687;&#34920;((Autorecovered-311424261470436543)).xlsb" TargetMode="External"/></Relationships>
</file>

<file path=xl/externalLinks/externalLink1.xml><?xml version="1.0" encoding="utf-8"?>
<externalLink xmlns:r="http://schemas.openxmlformats.org/officeDocument/2006/relationships" xmlns="http://schemas.openxmlformats.org/spreadsheetml/2006/main">
  <externalBook r:id="rId0">
    <sheetNames>
      <sheetName val="大学生科技创新优秀指导教师申报信息表"/>
      <sheetName val="Sheet5"/>
      <sheetName val="表1.全国普通高校大学生竞赛排行榜"/>
      <sheetName val="表2.获奖金额及对应奖项"/>
    </sheetNames>
    <sheetDataSet>
      <sheetData sheetId="0"/>
      <sheetData sheetId="1"/>
      <sheetData sheetId="2">
        <row r="1">
          <cell r="B1"/>
        </row>
      </sheetData>
      <sheetData sheetId="3"/>
    </sheetDataSet>
  </externalBook>
</externalLink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Y40"/>
  <sheetViews>
    <sheetView showGridLines="1" tabSelected="0" workbookViewId="0">
      <pane xSplit="4" ySplit="6" topLeftCell="E7" state="frozen"/>
    </sheetView>
  </sheetViews>
  <sheetFormatPr baseColWidth="8" defaultRowHeight="14.25"/>
  <cols>
    <col min="2" max="2" width="6.87109" bestFit="1" customWidth="1"/>
    <col min="3" max="3" width="11.25" bestFit="1" customWidth="1"/>
    <col min="4" max="4" width="15.4531" bestFit="1" customWidth="1"/>
    <col min="5" max="5" width="42.5625" customWidth="1"/>
    <col min="6" max="6" width="17.375" customWidth="1"/>
    <col min="7" max="7" width="14" customWidth="1"/>
    <col min="8" max="8" width="9.875" customWidth="1"/>
    <col min="9" max="9" width="10.5" customWidth="1"/>
    <col min="10" max="10" width="12.75" customWidth="1"/>
    <col min="11" max="11" width="9.875" hidden="1" customWidth="1"/>
    <col min="12" max="12" width="28.375" hidden="1" customWidth="1"/>
    <col min="13" max="13" width="10.625" customWidth="1"/>
    <col min="15" max="15" width="15.25" customWidth="1"/>
    <col min="19" max="19" width="12" customWidth="1"/>
    <col min="22" max="22" width="28.125" bestFit="1" customWidth="1"/>
    <col min="23" max="23" width="30.125" bestFit="1" customWidth="1"/>
    <col min="25" max="25" width="11.375" bestFit="1" customWidth="1"/>
  </cols>
  <sheetData>
    <row r="1" spans="1:20" ht="20.25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5" t="s"/>
      <c r="N1" s="5" t="s"/>
      <c r="O1" s="5" t="s"/>
      <c r="P1" s="5" t="s"/>
      <c r="Q1" s="5" t="s"/>
      <c r="R1" s="5" t="s"/>
      <c r="S1" s="5" t="s"/>
      <c r="T1" s="5" t="s"/>
    </row>
    <row r="2" spans="1:5" ht="23.45" customHeight="1">
      <c r="A2" s="6" t="s">
        <v>2</v>
      </c>
      <c r="B2" s="6" t="s"/>
      <c r="C2" s="6" t="s"/>
      <c r="D2" s="6" t="s"/>
      <c r="E2" s="6" t="s"/>
    </row>
    <row r="3" spans="1:20" ht="60" customHeight="1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7" t="s">
        <v>10</v>
      </c>
      <c r="I3" s="8" t="s">
        <v>11</v>
      </c>
      <c r="J3" s="8" t="s">
        <v>12</v>
      </c>
      <c r="K3" s="8" t="s">
        <v>13</v>
      </c>
      <c r="L3" s="8" t="s"/>
      <c r="M3" s="9" t="s">
        <v>14</v>
      </c>
      <c r="N3" s="8" t="s">
        <v>15</v>
      </c>
      <c r="O3" s="8" t="s">
        <v>16</v>
      </c>
      <c r="P3" s="9" t="s">
        <v>17</v>
      </c>
      <c r="Q3" s="8" t="s">
        <v>18</v>
      </c>
      <c r="R3" s="9" t="s">
        <v>19</v>
      </c>
      <c r="S3" s="9" t="s">
        <v>20</v>
      </c>
      <c r="T3" s="9" t="s">
        <v>21</v>
      </c>
    </row>
    <row r="4" spans="1:20">
      <c r="A4" s="10" t="s">
        <v>22</v>
      </c>
      <c r="B4" s="10" t="s">
        <v>23</v>
      </c>
      <c r="C4" s="11" t="s">
        <v>24</v>
      </c>
      <c r="D4" s="12" t="s">
        <v>25</v>
      </c>
      <c r="E4" s="10" t="s">
        <v>26</v>
      </c>
      <c r="F4" s="13">
        <v>45931</v>
      </c>
      <c r="G4" s="14" t="str">
        <f>=VLOOKUP(E4,'表1.校区竞赛认定目录（2026年）'!B:C,2,0)</f>
        <v>一类</v>
      </c>
      <c r="H4" s="10" t="s">
        <v>28</v>
      </c>
      <c r="I4" s="10" t="s">
        <v>29</v>
      </c>
      <c r="J4" s="10" t="s">
        <v>30</v>
      </c>
      <c r="K4" s="10" t="str">
        <f>=_xlfn.IFS(J4="是","（含特）",J4="否","（不含特）")</f>
        <v>（含特）</v>
      </c>
      <c r="L4" s="10" t="str">
        <f>=G4&amp;H4&amp;I4&amp;K4</f>
        <v>一类国家级一等奖（含特）</v>
      </c>
      <c r="M4" s="14">
        <f>=VLOOKUP(L4,表2.获奖金额及对应奖项!A:D,4,0)</f>
        <v>3000</v>
      </c>
      <c r="N4" s="10" t="s">
        <v>33</v>
      </c>
      <c r="O4" s="15">
        <v>0.2</v>
      </c>
      <c r="P4" s="14">
        <f>=M4*O4</f>
        <v>600</v>
      </c>
      <c r="Q4" s="10" t="s">
        <v>34</v>
      </c>
      <c r="R4" s="16">
        <f>=_xlfn.IFS(Q4="第一项",100%,Q4="第二项",50%)</f>
        <v>1</v>
      </c>
      <c r="S4" s="14">
        <f>=O4*M4*R4</f>
        <v>600</v>
      </c>
      <c r="T4" s="14" t="str">
        <f>=IF(COUNT(FIND({1,2,3,4,5,6,7,8,9,0},S4))&gt;0,"","仅证书")</f>
        <v/>
      </c>
    </row>
    <row r="5" spans="1:20">
      <c r="A5" s="10" t="s">
        <v>22</v>
      </c>
      <c r="B5" s="10" t="s">
        <v>23</v>
      </c>
      <c r="C5" s="11" t="s">
        <v>24</v>
      </c>
      <c r="D5" s="17" t="s">
        <v>25</v>
      </c>
      <c r="E5" s="10" t="s">
        <v>35</v>
      </c>
      <c r="F5" s="13">
        <v>46265</v>
      </c>
      <c r="G5" s="14" t="str">
        <f>=VLOOKUP(E5,'表1.校区竞赛认定目录（2026年）'!B:C,2,0)</f>
        <v>二类</v>
      </c>
      <c r="H5" s="10" t="s">
        <v>37</v>
      </c>
      <c r="I5" s="10" t="s">
        <v>29</v>
      </c>
      <c r="J5" s="10" t="s">
        <v>38</v>
      </c>
      <c r="K5" s="10" t="str">
        <f>=_xlfn.IFS(J5="是","（含特）",J5="否","（不含特）")</f>
        <v>（不含特）</v>
      </c>
      <c r="L5" s="10" t="str">
        <f>=G5&amp;H5&amp;I5&amp;K5</f>
        <v>二类省部级一等奖（不含特）</v>
      </c>
      <c r="M5" s="14">
        <f>=VLOOKUP(L5,表2.获奖金额及对应奖项!A:D,4,0)</f>
        <v>800</v>
      </c>
      <c r="N5" s="10" t="s">
        <v>41</v>
      </c>
      <c r="O5" s="15">
        <v>1</v>
      </c>
      <c r="P5" s="14">
        <f>=M5*O5</f>
        <v>800</v>
      </c>
      <c r="Q5" s="10" t="s">
        <v>42</v>
      </c>
      <c r="R5" s="16">
        <f>=_xlfn.IFS(Q5="第一项",100%,Q5="第二项",50%)</f>
        <v>0.5</v>
      </c>
      <c r="S5" s="14">
        <f>=O5*M5*R5</f>
        <v>400</v>
      </c>
      <c r="T5" s="14" t="str">
        <f>=IF(COUNT(FIND({1,2,3,4,5,6,7,8,9,0},S5))&gt;0,"","仅证书")</f>
        <v/>
      </c>
    </row>
    <row r="6" spans="1:20">
      <c r="A6" s="10" t="s">
        <v>22</v>
      </c>
      <c r="B6" s="10" t="s">
        <v>43</v>
      </c>
      <c r="C6" s="11" t="s"/>
      <c r="D6" s="17" t="s">
        <v>25</v>
      </c>
      <c r="E6" s="10" t="s">
        <v>44</v>
      </c>
      <c r="F6" s="10" t="s"/>
      <c r="G6" s="14" t="str">
        <f>=VLOOKUP(E6,'表1.校区竞赛认定目录（2026年）'!B:C,2,0)</f>
        <v>其他</v>
      </c>
      <c r="H6" s="10" t="s">
        <v>28</v>
      </c>
      <c r="I6" s="10" t="s">
        <v>46</v>
      </c>
      <c r="J6" s="10" t="s">
        <v>30</v>
      </c>
      <c r="K6" s="10" t="str">
        <f>=_xlfn.IFS(J6="是","（含特）",J6="否","（不含特）")</f>
        <v>（含特）</v>
      </c>
      <c r="L6" s="10" t="str">
        <f>=G6&amp;H6&amp;I6&amp;K6</f>
        <v>其他国家级特等奖（含特）</v>
      </c>
      <c r="M6" s="14" t="e">
        <f>=VLOOKUP(L6,表2.获奖金额及对应奖项!A:D,4,0)</f>
        <v>#N/A</v>
      </c>
      <c r="N6" s="10" t="s">
        <v>41</v>
      </c>
      <c r="O6" s="15">
        <v>1</v>
      </c>
      <c r="P6" s="14" t="e">
        <f>=M6*O6</f>
        <v>#N/A</v>
      </c>
      <c r="Q6" s="10" t="s">
        <v>34</v>
      </c>
      <c r="R6" s="16">
        <f>=_xlfn.IFS(Q6="第一项",100%,Q6="第二项",50%)</f>
        <v>1</v>
      </c>
      <c r="S6" s="14" t="e">
        <f>=O6*M6*R6</f>
        <v>#N/A</v>
      </c>
      <c r="T6" s="14" t="str">
        <f>=IF(COUNT(FIND({1,2,3,4,5,6,7,8,9,0},S6))&gt;0,"","仅证书")</f>
        <v>仅证书</v>
      </c>
    </row>
    <row r="7" spans="1:20">
      <c r="A7" s="12">
        <v>1</v>
      </c>
      <c r="B7" s="12" t="s">
        <v>49</v>
      </c>
      <c r="C7" s="11" t="s">
        <v>50</v>
      </c>
      <c r="D7" s="17" t="s">
        <v>25</v>
      </c>
      <c r="E7" s="12" t="s">
        <v>51</v>
      </c>
      <c r="F7" s="18">
        <v>45992</v>
      </c>
      <c r="G7" s="14" t="str">
        <f>=VLOOKUP(E7,'表1.校区竞赛认定目录（2026年）'!B:C,2,0)</f>
        <v>二类</v>
      </c>
      <c r="H7" s="12" t="s">
        <v>28</v>
      </c>
      <c r="I7" s="12" t="s">
        <v>29</v>
      </c>
      <c r="J7" s="12" t="s">
        <v>38</v>
      </c>
      <c r="K7" s="10" t="str">
        <f>=_xlfn.IFS(J7="是","（含特）",J7="否","（不含特）")</f>
        <v>（不含特）</v>
      </c>
      <c r="L7" s="10" t="str">
        <f>=G7&amp;H7&amp;I7&amp;K7</f>
        <v>二类国家级一等奖（不含特）</v>
      </c>
      <c r="M7" s="14">
        <f>=VLOOKUP(L7,表2.获奖金额及对应奖项!A:D,4,0)</f>
        <v>3000</v>
      </c>
      <c r="N7" s="12" t="s">
        <v>41</v>
      </c>
      <c r="O7" s="19">
        <v>1</v>
      </c>
      <c r="P7" s="14">
        <f>=M7*O7</f>
        <v>3000</v>
      </c>
      <c r="Q7" s="12" t="s">
        <v>34</v>
      </c>
      <c r="R7" s="16">
        <f>=_xlfn.IFS(Q7="第一项",100%,Q7="第二项",50%)</f>
        <v>1</v>
      </c>
      <c r="S7" s="14">
        <f>=O7*M7*R7</f>
        <v>3000</v>
      </c>
      <c r="T7" s="14" t="str">
        <f>=IF(COUNT(FIND({1,2,3,4,5,6,7,8,9,0},S7))&gt;0,"","仅证书")</f>
        <v/>
      </c>
    </row>
    <row r="8" spans="1:20">
      <c r="A8" s="12">
        <v>2</v>
      </c>
      <c r="B8" s="12" t="s">
        <v>49</v>
      </c>
      <c r="C8" s="11" t="s">
        <v>50</v>
      </c>
      <c r="D8" s="17" t="s">
        <v>25</v>
      </c>
      <c r="E8" s="20" t="s">
        <v>51</v>
      </c>
      <c r="F8" s="18">
        <v>45992</v>
      </c>
      <c r="G8" s="14" t="str">
        <f>=VLOOKUP(E8,'表1.校区竞赛认定目录（2026年）'!B:C,2,0)</f>
        <v>二类</v>
      </c>
      <c r="H8" s="12" t="s">
        <v>28</v>
      </c>
      <c r="I8" s="12" t="s">
        <v>52</v>
      </c>
      <c r="J8" s="12" t="s">
        <v>38</v>
      </c>
      <c r="K8" s="10" t="str">
        <f>=_xlfn.IFS(J8="是","（含特）",J8="否","（不含特）")</f>
        <v>（不含特）</v>
      </c>
      <c r="L8" s="10" t="str">
        <f>=G8&amp;H8&amp;I8&amp;K8</f>
        <v>二类国家级三等奖（不含特）</v>
      </c>
      <c r="M8" s="14">
        <f>=VLOOKUP(L8,表2.获奖金额及对应奖项!A:D,4,0)</f>
        <v>1500</v>
      </c>
      <c r="N8" s="12" t="s">
        <v>41</v>
      </c>
      <c r="O8" s="19">
        <v>1</v>
      </c>
      <c r="P8" s="14">
        <f>=M8*O8</f>
        <v>1500</v>
      </c>
      <c r="Q8" s="12" t="s">
        <v>42</v>
      </c>
      <c r="R8" s="16">
        <f>=_xlfn.IFS(Q8="第一项",100%,Q8="第二项",50%)</f>
        <v>0.5</v>
      </c>
      <c r="S8" s="14">
        <f>=O8*M8*R8</f>
        <v>750</v>
      </c>
      <c r="T8" s="14" t="str">
        <f>=IF(COUNT(FIND({1,2,3,4,5,6,7,8,9,0},S8))&gt;0,"","仅证书")</f>
        <v/>
      </c>
    </row>
    <row r="9" spans="1:20">
      <c r="A9" s="21">
        <v>3</v>
      </c>
      <c r="B9" s="22" t="s">
        <v>53</v>
      </c>
      <c r="C9" s="23" t="s">
        <v>54</v>
      </c>
      <c r="D9" s="24" t="s">
        <v>25</v>
      </c>
      <c r="E9" s="21" t="s">
        <v>55</v>
      </c>
      <c r="F9" s="25">
        <v>45931</v>
      </c>
      <c r="G9" s="26" t="str">
        <f>=VLOOKUP(E9,'表1.校区竞赛认定目录（2026年）'!B:C,2,0)</f>
        <v>二类</v>
      </c>
      <c r="H9" s="21" t="s">
        <v>28</v>
      </c>
      <c r="I9" s="21" t="s">
        <v>56</v>
      </c>
      <c r="J9" s="21" t="s">
        <v>38</v>
      </c>
      <c r="K9" s="27" t="str">
        <f>=_xlfn.IFS(J9="是","（含特）",J9="否","（不含特）")</f>
        <v>（不含特）</v>
      </c>
      <c r="L9" s="27" t="str">
        <f>=G9&amp;H9&amp;I9&amp;K9</f>
        <v>二类国家级二等奖（不含特）</v>
      </c>
      <c r="M9" s="26">
        <f>=VLOOKUP(L9,表2.获奖金额及对应奖项!A:D,4,0)</f>
        <v>2000</v>
      </c>
      <c r="N9" s="22" t="s">
        <v>33</v>
      </c>
      <c r="O9" s="28">
        <v>1</v>
      </c>
      <c r="P9" s="26">
        <f>=M9*O9</f>
        <v>2000</v>
      </c>
      <c r="Q9" s="24" t="s">
        <v>34</v>
      </c>
      <c r="R9" s="29">
        <f>=_xlfn.IFS(Q9="第一项",100%,Q9="第二项",50%)</f>
        <v>1</v>
      </c>
      <c r="S9" s="26">
        <f>=O9*M9*R9</f>
        <v>2000</v>
      </c>
      <c r="T9" s="26" t="str">
        <f>=IF(COUNT(FIND({1,2,3,4,5,6,7,8,9,0},S9))&gt;0,"","仅证书")</f>
        <v/>
      </c>
    </row>
    <row r="10" spans="1:20">
      <c r="A10" s="12">
        <v>4</v>
      </c>
      <c r="B10" s="12" t="s">
        <v>53</v>
      </c>
      <c r="C10" s="11" t="s">
        <v>54</v>
      </c>
      <c r="D10" s="17" t="s">
        <v>25</v>
      </c>
      <c r="E10" s="12" t="s">
        <v>26</v>
      </c>
      <c r="F10" s="18">
        <v>45931</v>
      </c>
      <c r="G10" s="14" t="str">
        <f>=VLOOKUP(E10,'表1.校区竞赛认定目录（2026年）'!B:C,2,0)</f>
        <v>一类</v>
      </c>
      <c r="H10" s="12" t="s">
        <v>28</v>
      </c>
      <c r="I10" s="12" t="s">
        <v>52</v>
      </c>
      <c r="J10" s="12" t="s">
        <v>38</v>
      </c>
      <c r="K10" s="10" t="str">
        <f>=_xlfn.IFS(J10="是","（含特）",J10="否","（不含特）")</f>
        <v>（不含特）</v>
      </c>
      <c r="L10" s="10" t="str">
        <f>=G10&amp;H10&amp;I10&amp;K10</f>
        <v>一类国家级三等奖（不含特）</v>
      </c>
      <c r="M10" s="14">
        <f>=VLOOKUP(L10,表2.获奖金额及对应奖项!A:D,4,0)</f>
        <v>2000</v>
      </c>
      <c r="N10" s="12" t="s">
        <v>33</v>
      </c>
      <c r="O10" s="19">
        <v>0.5</v>
      </c>
      <c r="P10" s="14">
        <f>=M10*O10</f>
        <v>1000</v>
      </c>
      <c r="Q10" s="12" t="s">
        <v>42</v>
      </c>
      <c r="R10" s="16">
        <f>=_xlfn.IFS(Q10="第一项",100%,Q10="第二项",50%)</f>
        <v>0.5</v>
      </c>
      <c r="S10" s="14">
        <f>=O10*M10*R10</f>
        <v>500</v>
      </c>
      <c r="T10" s="14" t="str">
        <f>=IF(COUNT(FIND({1,2,3,4,5,6,7,8,9,0},S10))&gt;0,"","仅证书")</f>
        <v/>
      </c>
    </row>
    <row r="11" spans="1:20">
      <c r="A11" s="21">
        <v>5</v>
      </c>
      <c r="B11" s="30" t="s">
        <v>57</v>
      </c>
      <c r="C11" s="31" t="s">
        <v>58</v>
      </c>
      <c r="D11" s="24" t="s">
        <v>25</v>
      </c>
      <c r="E11" s="30" t="s">
        <v>51</v>
      </c>
      <c r="F11" s="32">
        <v>45992</v>
      </c>
      <c r="G11" s="33" t="str">
        <f>=VLOOKUP(E11,'表1.校区竞赛认定目录（2026年）'!B:C,2,0)</f>
        <v>二类</v>
      </c>
      <c r="H11" s="30" t="s">
        <v>28</v>
      </c>
      <c r="I11" s="30" t="s">
        <v>52</v>
      </c>
      <c r="J11" s="30" t="s">
        <v>38</v>
      </c>
      <c r="K11" s="34" t="str">
        <f>=_xlfn.IFS(J11="是","（含特）",J11="否","（不含特）")</f>
        <v>（不含特）</v>
      </c>
      <c r="L11" s="34" t="str">
        <f>=G11&amp;H11&amp;I11&amp;K11</f>
        <v>二类国家级三等奖（不含特）</v>
      </c>
      <c r="M11" s="33">
        <f>=VLOOKUP(L11,表2.获奖金额及对应奖项!A:D,4,0)</f>
        <v>1500</v>
      </c>
      <c r="N11" s="30" t="s">
        <v>41</v>
      </c>
      <c r="O11" s="35">
        <v>1</v>
      </c>
      <c r="P11" s="33">
        <f>=M11*O11</f>
        <v>1500</v>
      </c>
      <c r="Q11" s="30" t="s">
        <v>34</v>
      </c>
      <c r="R11" s="36">
        <f>=_xlfn.IFS(Q11="第一项",100%,Q11="第二项",50%)</f>
        <v>1</v>
      </c>
      <c r="S11" s="33">
        <f>=O11*M11*R11</f>
        <v>1500</v>
      </c>
      <c r="T11" s="33" t="str">
        <f>=IF(COUNT(FIND({1,2,3,4,5,6,7,8,9,0},S11))&gt;0,"","仅证书")</f>
        <v/>
      </c>
    </row>
    <row r="12" spans="1:20">
      <c r="A12" s="21">
        <v>6</v>
      </c>
      <c r="B12" s="37" t="s">
        <v>57</v>
      </c>
      <c r="C12" s="38" t="s">
        <v>58</v>
      </c>
      <c r="D12" s="37" t="s">
        <v>25</v>
      </c>
      <c r="E12" s="30" t="s">
        <v>51</v>
      </c>
      <c r="F12" s="32">
        <v>45992</v>
      </c>
      <c r="G12" s="33" t="str">
        <f>=VLOOKUP(E12,'表1.校区竞赛认定目录（2026年）'!B:C,2,0)</f>
        <v>二类</v>
      </c>
      <c r="H12" s="37" t="s">
        <v>28</v>
      </c>
      <c r="I12" s="37" t="s">
        <v>52</v>
      </c>
      <c r="J12" s="37" t="s">
        <v>38</v>
      </c>
      <c r="K12" s="34" t="str">
        <f>=_xlfn.IFS(J12="是","（含特）",J12="否","（不含特）")</f>
        <v>（不含特）</v>
      </c>
      <c r="L12" s="34" t="str">
        <f>=G12&amp;H12&amp;I12&amp;K12</f>
        <v>二类国家级三等奖（不含特）</v>
      </c>
      <c r="M12" s="33">
        <f>=VLOOKUP(L12,表2.获奖金额及对应奖项!A:D,4,0)</f>
        <v>1500</v>
      </c>
      <c r="N12" s="37" t="s">
        <v>41</v>
      </c>
      <c r="O12" s="35">
        <v>1</v>
      </c>
      <c r="P12" s="33">
        <f>=M12*O12</f>
        <v>1500</v>
      </c>
      <c r="Q12" s="37" t="s">
        <v>42</v>
      </c>
      <c r="R12" s="36">
        <f>=_xlfn.IFS(Q12="第一项",100%,Q12="第二项",50%)</f>
        <v>0.5</v>
      </c>
      <c r="S12" s="33">
        <f>=O12*M12*R12</f>
        <v>750</v>
      </c>
      <c r="T12" s="33" t="str">
        <f>=IF(COUNT(FIND({1,2,3,4,5,6,7,8,9,0},S12))&gt;0,"","仅证书")</f>
        <v/>
      </c>
    </row>
    <row r="13" spans="1:20">
      <c r="A13" s="21">
        <v>7</v>
      </c>
      <c r="B13" s="30" t="s">
        <v>59</v>
      </c>
      <c r="C13" s="31" t="s">
        <v>60</v>
      </c>
      <c r="D13" s="24" t="s">
        <v>25</v>
      </c>
      <c r="E13" s="30" t="s">
        <v>61</v>
      </c>
      <c r="F13" s="32">
        <v>46235</v>
      </c>
      <c r="G13" s="33" t="str">
        <f>=VLOOKUP(E13,'表1.校区竞赛认定目录（2026年）'!B:C,2,0)</f>
        <v>二类</v>
      </c>
      <c r="H13" s="30" t="s">
        <v>28</v>
      </c>
      <c r="I13" s="30" t="s">
        <v>56</v>
      </c>
      <c r="J13" s="30" t="s">
        <v>38</v>
      </c>
      <c r="K13" s="34" t="str">
        <f>=_xlfn.IFS(J13="是","（含特）",J13="否","（不含特）")</f>
        <v>（不含特）</v>
      </c>
      <c r="L13" s="34" t="str">
        <f>=G13&amp;H13&amp;I13&amp;K13</f>
        <v>二类国家级二等奖（不含特）</v>
      </c>
      <c r="M13" s="33">
        <f>=VLOOKUP(L13,表2.获奖金额及对应奖项!A:D,4,0)</f>
        <v>2000</v>
      </c>
      <c r="N13" s="30" t="s">
        <v>41</v>
      </c>
      <c r="O13" s="35">
        <v>1</v>
      </c>
      <c r="P13" s="33">
        <f>=M13*O13</f>
        <v>2000</v>
      </c>
      <c r="Q13" s="30" t="s">
        <v>34</v>
      </c>
      <c r="R13" s="36">
        <f>=_xlfn.IFS(Q13="第一项",100%,Q13="第二项",50%)</f>
        <v>1</v>
      </c>
      <c r="S13" s="33">
        <f>=O13*M13*R13</f>
        <v>2000</v>
      </c>
      <c r="T13" s="33" t="str">
        <f>=IF(COUNT(FIND({1,2,3,4,5,6,7,8,9,0},S13))&gt;0,"","仅证书")</f>
        <v/>
      </c>
    </row>
    <row r="14" spans="1:20">
      <c r="A14" s="21">
        <v>8</v>
      </c>
      <c r="B14" s="30" t="s">
        <v>59</v>
      </c>
      <c r="C14" s="31" t="s">
        <v>60</v>
      </c>
      <c r="D14" s="37" t="s">
        <v>25</v>
      </c>
      <c r="E14" s="30" t="s">
        <v>62</v>
      </c>
      <c r="F14" s="32">
        <v>46204</v>
      </c>
      <c r="G14" s="33" t="str">
        <f>=VLOOKUP(E14,'表1.校区竞赛认定目录（2026年）'!B:C,2,0)</f>
        <v>二类</v>
      </c>
      <c r="H14" s="30" t="s">
        <v>28</v>
      </c>
      <c r="I14" s="30" t="s">
        <v>52</v>
      </c>
      <c r="J14" s="30" t="s">
        <v>38</v>
      </c>
      <c r="K14" s="34" t="str">
        <f>=_xlfn.IFS(J14="是","（含特）",J14="否","（不含特）")</f>
        <v>（不含特）</v>
      </c>
      <c r="L14" s="34" t="str">
        <f>=G14&amp;H14&amp;I14&amp;K14</f>
        <v>二类国家级三等奖（不含特）</v>
      </c>
      <c r="M14" s="33">
        <f>=VLOOKUP(L14,表2.获奖金额及对应奖项!A:D,4,0)</f>
        <v>1500</v>
      </c>
      <c r="N14" s="30" t="s">
        <v>41</v>
      </c>
      <c r="O14" s="35">
        <v>1</v>
      </c>
      <c r="P14" s="33">
        <f>=M14*O14</f>
        <v>1500</v>
      </c>
      <c r="Q14" s="30" t="s">
        <v>42</v>
      </c>
      <c r="R14" s="36">
        <f>=_xlfn.IFS(Q14="第一项",100%,Q14="第二项",50%)</f>
        <v>0.5</v>
      </c>
      <c r="S14" s="33">
        <f>=O14*M14*R14</f>
        <v>750</v>
      </c>
      <c r="T14" s="33" t="str">
        <f>=IF(COUNT(FIND({1,2,3,4,5,6,7,8,9,0},S14))&gt;0,"","仅证书")</f>
        <v/>
      </c>
    </row>
    <row r="15" spans="1:20">
      <c r="A15" s="21">
        <v>9</v>
      </c>
      <c r="B15" s="30" t="s">
        <v>63</v>
      </c>
      <c r="C15" s="31" t="s">
        <v>64</v>
      </c>
      <c r="D15" s="24" t="s">
        <v>25</v>
      </c>
      <c r="E15" s="30" t="s">
        <v>61</v>
      </c>
      <c r="F15" s="39">
        <v>46235</v>
      </c>
      <c r="G15" s="33" t="str">
        <f>=VLOOKUP(E15,'表1.校区竞赛认定目录（2026年）'!B:C,2,0)</f>
        <v>二类</v>
      </c>
      <c r="H15" s="37" t="s">
        <v>28</v>
      </c>
      <c r="I15" s="37" t="s">
        <v>56</v>
      </c>
      <c r="J15" s="37" t="s">
        <v>38</v>
      </c>
      <c r="K15" s="34" t="str">
        <f>=_xlfn.IFS(J15="是","（含特）",J15="否","（不含特）")</f>
        <v>（不含特）</v>
      </c>
      <c r="L15" s="34" t="str">
        <f>=G15&amp;H15&amp;I15&amp;K15</f>
        <v>二类国家级二等奖（不含特）</v>
      </c>
      <c r="M15" s="33">
        <f>=VLOOKUP(L15,表2.获奖金额及对应奖项!A:D,4,0)</f>
        <v>2000</v>
      </c>
      <c r="N15" s="37" t="s">
        <v>41</v>
      </c>
      <c r="O15" s="40">
        <v>1</v>
      </c>
      <c r="P15" s="33">
        <f>=M15*O15</f>
        <v>2000</v>
      </c>
      <c r="Q15" s="30" t="s">
        <v>34</v>
      </c>
      <c r="R15" s="36">
        <f>=_xlfn.IFS(Q15="第一项",100%,Q15="第二项",50%)</f>
        <v>1</v>
      </c>
      <c r="S15" s="33">
        <f>=O15*M15*R15</f>
        <v>2000</v>
      </c>
      <c r="T15" s="33" t="str">
        <f>=IF(COUNT(FIND({1,2,3,4,5,6,7,8,9,0},S15))&gt;0,"","仅证书")</f>
        <v/>
      </c>
    </row>
    <row r="16" spans="1:20">
      <c r="A16" s="21">
        <v>10</v>
      </c>
      <c r="B16" s="37" t="s">
        <v>63</v>
      </c>
      <c r="C16" s="31" t="s">
        <v>64</v>
      </c>
      <c r="D16" s="37" t="s">
        <v>25</v>
      </c>
      <c r="E16" s="30" t="s">
        <v>61</v>
      </c>
      <c r="F16" s="39">
        <v>46235</v>
      </c>
      <c r="G16" s="33" t="str">
        <f>=VLOOKUP(E16,'表1.校区竞赛认定目录（2026年）'!B:C,2,0)</f>
        <v>二类</v>
      </c>
      <c r="H16" s="37" t="s">
        <v>28</v>
      </c>
      <c r="I16" s="37" t="s">
        <v>56</v>
      </c>
      <c r="J16" s="37" t="s">
        <v>38</v>
      </c>
      <c r="K16" s="34" t="str">
        <f>=_xlfn.IFS(J16="是","（含特）",J16="否","（不含特）")</f>
        <v>（不含特）</v>
      </c>
      <c r="L16" s="34" t="str">
        <f>=G16&amp;H16&amp;I16&amp;K16</f>
        <v>二类国家级二等奖（不含特）</v>
      </c>
      <c r="M16" s="33">
        <f>=VLOOKUP(L16,表2.获奖金额及对应奖项!A:D,4,0)</f>
        <v>2000</v>
      </c>
      <c r="N16" s="37" t="s">
        <v>41</v>
      </c>
      <c r="O16" s="40">
        <v>1</v>
      </c>
      <c r="P16" s="33">
        <f>=M16*O16</f>
        <v>2000</v>
      </c>
      <c r="Q16" s="30" t="s">
        <v>42</v>
      </c>
      <c r="R16" s="36">
        <f>=_xlfn.IFS(Q16="第一项",100%,Q16="第二项",50%)</f>
        <v>0.5</v>
      </c>
      <c r="S16" s="33">
        <f>=O16*M16*R16</f>
        <v>1000</v>
      </c>
      <c r="T16" s="33" t="str">
        <f>=IF(COUNT(FIND({1,2,3,4,5,6,7,8,9,0},S16))&gt;0,"","仅证书")</f>
        <v/>
      </c>
    </row>
    <row r="17" spans="1:20">
      <c r="A17" s="21">
        <v>11</v>
      </c>
      <c r="B17" s="30" t="s">
        <v>65</v>
      </c>
      <c r="C17" s="31" t="s">
        <v>66</v>
      </c>
      <c r="D17" s="24" t="s">
        <v>25</v>
      </c>
      <c r="E17" s="30" t="s">
        <v>67</v>
      </c>
      <c r="F17" s="32">
        <v>46204</v>
      </c>
      <c r="G17" s="33" t="str">
        <f>=VLOOKUP(E17,'表1.校区竞赛认定目录（2026年）'!B:C,2,0)</f>
        <v>二类</v>
      </c>
      <c r="H17" s="30" t="s">
        <v>37</v>
      </c>
      <c r="I17" s="30" t="s">
        <v>29</v>
      </c>
      <c r="J17" s="30" t="s">
        <v>38</v>
      </c>
      <c r="K17" s="34" t="str">
        <f>=_xlfn.IFS(J17="是","（含特）",J17="否","（不含特）")</f>
        <v>（不含特）</v>
      </c>
      <c r="L17" s="34" t="str">
        <f>=G17&amp;H17&amp;I17&amp;K17</f>
        <v>二类省部级一等奖（不含特）</v>
      </c>
      <c r="M17" s="33">
        <f>=VLOOKUP(L17,表2.获奖金额及对应奖项!A:D,4,0)</f>
        <v>800</v>
      </c>
      <c r="N17" s="30" t="s">
        <v>41</v>
      </c>
      <c r="O17" s="35">
        <v>1</v>
      </c>
      <c r="P17" s="33">
        <f>=M17*O17</f>
        <v>800</v>
      </c>
      <c r="Q17" s="30" t="s">
        <v>34</v>
      </c>
      <c r="R17" s="36">
        <f>=_xlfn.IFS(Q17="第一项",100%,Q17="第二项",50%)</f>
        <v>1</v>
      </c>
      <c r="S17" s="33">
        <f>=O17*M17*R17</f>
        <v>800</v>
      </c>
      <c r="T17" s="33" t="str">
        <f>=IF(COUNT(FIND({1,2,3,4,5,6,7,8,9,0},S17))&gt;0,"","仅证书")</f>
        <v/>
      </c>
    </row>
    <row r="18" spans="1:20">
      <c r="A18" s="21">
        <v>12</v>
      </c>
      <c r="B18" s="30" t="s">
        <v>68</v>
      </c>
      <c r="C18" s="31" t="s">
        <v>69</v>
      </c>
      <c r="D18" s="24" t="s">
        <v>25</v>
      </c>
      <c r="E18" s="30" t="s">
        <v>70</v>
      </c>
      <c r="F18" s="41">
        <v>46190</v>
      </c>
      <c r="G18" s="33" t="str">
        <f>=VLOOKUP(E18,'表1.校区竞赛认定目录（2026年）'!B:C,2,0)</f>
        <v>二类</v>
      </c>
      <c r="H18" s="30" t="s">
        <v>28</v>
      </c>
      <c r="I18" s="30" t="s">
        <v>56</v>
      </c>
      <c r="J18" s="30" t="s">
        <v>38</v>
      </c>
      <c r="K18" s="34" t="str">
        <f>=_xlfn.IFS(J18="是","（含特）",J18="否","（不含特）")</f>
        <v>（不含特）</v>
      </c>
      <c r="L18" s="34" t="str">
        <f>=G18&amp;H18&amp;I18&amp;K18</f>
        <v>二类国家级二等奖（不含特）</v>
      </c>
      <c r="M18" s="33">
        <f>=VLOOKUP(L18,表2.获奖金额及对应奖项!A:D,4,0)</f>
        <v>2000</v>
      </c>
      <c r="N18" s="30" t="s">
        <v>41</v>
      </c>
      <c r="O18" s="35">
        <v>1</v>
      </c>
      <c r="P18" s="33">
        <f>=M18*O18</f>
        <v>2000</v>
      </c>
      <c r="Q18" s="30" t="s">
        <v>34</v>
      </c>
      <c r="R18" s="36">
        <f>=_xlfn.IFS(Q18="第一项",100%,Q18="第二项",50%)</f>
        <v>1</v>
      </c>
      <c r="S18" s="33">
        <f>=O18*M18*R18</f>
        <v>2000</v>
      </c>
      <c r="T18" s="42" t="str">
        <f>=IF(COUNT(FIND({1,2,3,4,5,6,7,8,9,0},S18))&gt;0,"","仅证书")</f>
        <v/>
      </c>
    </row>
    <row r="19" spans="1:20">
      <c r="A19" s="21">
        <v>13</v>
      </c>
      <c r="B19" s="24" t="s">
        <v>68</v>
      </c>
      <c r="C19" s="38" t="s">
        <v>69</v>
      </c>
      <c r="D19" s="24" t="s">
        <v>25</v>
      </c>
      <c r="E19" s="37" t="s">
        <v>70</v>
      </c>
      <c r="F19" s="43">
        <v>46190</v>
      </c>
      <c r="G19" s="33" t="str">
        <f>=VLOOKUP(E19,'表1.校区竞赛认定目录（2026年）'!B:C,2,0)</f>
        <v>二类</v>
      </c>
      <c r="H19" s="37" t="s">
        <v>28</v>
      </c>
      <c r="I19" s="30" t="s">
        <v>52</v>
      </c>
      <c r="J19" s="30" t="s">
        <v>38</v>
      </c>
      <c r="K19" s="34" t="str">
        <f>=_xlfn.IFS(J19="是","（含特）",J19="否","（不含特）")</f>
        <v>（不含特）</v>
      </c>
      <c r="L19" s="34" t="str">
        <f>=G19&amp;H19&amp;I19&amp;K19</f>
        <v>二类国家级三等奖（不含特）</v>
      </c>
      <c r="M19" s="33">
        <f>=VLOOKUP(L19,表2.获奖金额及对应奖项!A:D,4,0)</f>
        <v>1500</v>
      </c>
      <c r="N19" s="30" t="s">
        <v>41</v>
      </c>
      <c r="O19" s="40">
        <v>1</v>
      </c>
      <c r="P19" s="33">
        <f>=M19*O19</f>
        <v>1500</v>
      </c>
      <c r="Q19" s="30" t="s">
        <v>42</v>
      </c>
      <c r="R19" s="36">
        <f>=_xlfn.IFS(Q19="第一项",100%,Q19="第二项",50%)</f>
        <v>0.5</v>
      </c>
      <c r="S19" s="33">
        <f>=O19*M19*R19</f>
        <v>750</v>
      </c>
      <c r="T19" s="42" t="str">
        <f>=IF(COUNT(FIND({1,2,3,4,5,6,7,8,9,0},S19))&gt;0,"","仅证书")</f>
        <v/>
      </c>
    </row>
    <row r="20" spans="1:20">
      <c r="A20" s="21">
        <v>14</v>
      </c>
      <c r="B20" s="30" t="s">
        <v>71</v>
      </c>
      <c r="C20" s="31" t="s">
        <v>72</v>
      </c>
      <c r="D20" s="24" t="s">
        <v>25</v>
      </c>
      <c r="E20" s="30" t="s">
        <v>51</v>
      </c>
      <c r="F20" s="32">
        <v>45992</v>
      </c>
      <c r="G20" s="33" t="str">
        <f>=VLOOKUP(E20,'表1.校区竞赛认定目录（2026年）'!B:C,2,0)</f>
        <v>二类</v>
      </c>
      <c r="H20" s="30" t="s">
        <v>28</v>
      </c>
      <c r="I20" s="30" t="s">
        <v>52</v>
      </c>
      <c r="J20" s="30" t="s">
        <v>38</v>
      </c>
      <c r="K20" s="34" t="str">
        <f>=_xlfn.IFS(J20="是","（含特）",J20="否","（不含特）")</f>
        <v>（不含特）</v>
      </c>
      <c r="L20" s="34" t="str">
        <f>=G20&amp;H20&amp;I20&amp;K20</f>
        <v>二类国家级三等奖（不含特）</v>
      </c>
      <c r="M20" s="33">
        <f>=VLOOKUP(L20,表2.获奖金额及对应奖项!A:D,4,0)</f>
        <v>1500</v>
      </c>
      <c r="N20" s="30" t="s">
        <v>41</v>
      </c>
      <c r="O20" s="40">
        <v>1</v>
      </c>
      <c r="P20" s="33">
        <f>=M20*O20</f>
        <v>1500</v>
      </c>
      <c r="Q20" s="30" t="s">
        <v>34</v>
      </c>
      <c r="R20" s="36">
        <f>=_xlfn.IFS(Q20="第一项",100%,Q20="第二项",50%)</f>
        <v>1</v>
      </c>
      <c r="S20" s="33">
        <f>=O20*M20*R20</f>
        <v>1500</v>
      </c>
      <c r="T20" s="33" t="str">
        <f>=IF(COUNT(FIND({1,2,3,4,5,6,7,8,9,0},S20))&gt;0,"","仅证书")</f>
        <v/>
      </c>
    </row>
    <row r="21" spans="1:20">
      <c r="A21" s="21">
        <v>15</v>
      </c>
      <c r="B21" s="30" t="s">
        <v>73</v>
      </c>
      <c r="C21" s="31" t="s">
        <v>74</v>
      </c>
      <c r="D21" s="24" t="s">
        <v>25</v>
      </c>
      <c r="E21" s="30" t="s">
        <v>70</v>
      </c>
      <c r="F21" s="44">
        <v>46190</v>
      </c>
      <c r="G21" s="33" t="str">
        <f>=VLOOKUP(E21,'表1.校区竞赛认定目录（2026年）'!B:C,2,0)</f>
        <v>二类</v>
      </c>
      <c r="H21" s="30" t="s">
        <v>28</v>
      </c>
      <c r="I21" s="30" t="s">
        <v>56</v>
      </c>
      <c r="J21" s="30" t="s">
        <v>38</v>
      </c>
      <c r="K21" s="34" t="str">
        <f>=_xlfn.IFS(J21="是","（含特）",J21="否","（不含特）")</f>
        <v>（不含特）</v>
      </c>
      <c r="L21" s="34" t="str">
        <f>=G21&amp;H21&amp;I21&amp;K21</f>
        <v>二类国家级二等奖（不含特）</v>
      </c>
      <c r="M21" s="33">
        <f>=VLOOKUP(L21,表2.获奖金额及对应奖项!A:D,4,0)</f>
        <v>2000</v>
      </c>
      <c r="N21" s="30" t="s">
        <v>41</v>
      </c>
      <c r="O21" s="35">
        <v>1</v>
      </c>
      <c r="P21" s="33">
        <f>=M21*O21</f>
        <v>2000</v>
      </c>
      <c r="Q21" s="30" t="s">
        <v>34</v>
      </c>
      <c r="R21" s="36">
        <f>=_xlfn.IFS(Q21="第一项",100%,Q21="第二项",50%)</f>
        <v>1</v>
      </c>
      <c r="S21" s="33">
        <f>=O21*M21*R21</f>
        <v>2000</v>
      </c>
      <c r="T21" s="33" t="str">
        <f>=IF(COUNT(FIND({1,2,3,4,5,6,7,8,9,0},S21))&gt;0,"","仅证书")</f>
        <v/>
      </c>
    </row>
    <row r="22" spans="1:20">
      <c r="A22" s="21">
        <v>16</v>
      </c>
      <c r="B22" s="30" t="s">
        <v>73</v>
      </c>
      <c r="C22" s="31" t="s">
        <v>74</v>
      </c>
      <c r="D22" s="24" t="s">
        <v>25</v>
      </c>
      <c r="E22" s="30" t="s">
        <v>70</v>
      </c>
      <c r="F22" s="44">
        <v>46190</v>
      </c>
      <c r="G22" s="33" t="str">
        <f>=VLOOKUP(E22,'表1.校区竞赛认定目录（2026年）'!B:C,2,0)</f>
        <v>二类</v>
      </c>
      <c r="H22" s="30" t="s">
        <v>28</v>
      </c>
      <c r="I22" s="30" t="s">
        <v>52</v>
      </c>
      <c r="J22" s="30" t="s">
        <v>38</v>
      </c>
      <c r="K22" s="34" t="str">
        <f>=_xlfn.IFS(J22="是","（含特）",J22="否","（不含特）")</f>
        <v>（不含特）</v>
      </c>
      <c r="L22" s="34" t="str">
        <f>=G22&amp;H22&amp;I22&amp;K22</f>
        <v>二类国家级三等奖（不含特）</v>
      </c>
      <c r="M22" s="33">
        <f>=VLOOKUP(L22,表2.获奖金额及对应奖项!A:D,4,0)</f>
        <v>1500</v>
      </c>
      <c r="N22" s="30" t="s">
        <v>41</v>
      </c>
      <c r="O22" s="35">
        <v>1</v>
      </c>
      <c r="P22" s="33">
        <f>=M22*O22</f>
        <v>1500</v>
      </c>
      <c r="Q22" s="30" t="s">
        <v>42</v>
      </c>
      <c r="R22" s="36">
        <f>=_xlfn.IFS(Q22="第一项",100%,Q22="第二项",50%)</f>
        <v>0.5</v>
      </c>
      <c r="S22" s="33">
        <f>=O22*M22*R22</f>
        <v>750</v>
      </c>
      <c r="T22" s="33" t="str">
        <f>=IF(COUNT(FIND({1,2,3,4,5,6,7,8,9,0},S22))&gt;0,"","仅证书")</f>
        <v/>
      </c>
    </row>
    <row r="23" spans="1:20">
      <c r="A23" s="21">
        <v>17</v>
      </c>
      <c r="B23" s="30" t="s">
        <v>75</v>
      </c>
      <c r="C23" s="31" t="s">
        <v>76</v>
      </c>
      <c r="D23" s="24" t="s">
        <v>25</v>
      </c>
      <c r="E23" s="30" t="s">
        <v>62</v>
      </c>
      <c r="F23" s="41">
        <v>46233</v>
      </c>
      <c r="G23" s="33" t="str">
        <f>=VLOOKUP(E23,'表1.校区竞赛认定目录（2026年）'!B:C,2,0)</f>
        <v>二类</v>
      </c>
      <c r="H23" s="30" t="s">
        <v>28</v>
      </c>
      <c r="I23" s="30" t="s">
        <v>52</v>
      </c>
      <c r="J23" s="30" t="s">
        <v>38</v>
      </c>
      <c r="K23" s="34" t="str">
        <f>=_xlfn.IFS(J23="是","（含特）",J23="否","（不含特）")</f>
        <v>（不含特）</v>
      </c>
      <c r="L23" s="34" t="str">
        <f>=G23&amp;H23&amp;I23&amp;K23</f>
        <v>二类国家级三等奖（不含特）</v>
      </c>
      <c r="M23" s="33">
        <f>=VLOOKUP(L23,表2.获奖金额及对应奖项!A:D,4,0)</f>
        <v>1500</v>
      </c>
      <c r="N23" s="30" t="s">
        <v>41</v>
      </c>
      <c r="O23" s="35">
        <v>1</v>
      </c>
      <c r="P23" s="33">
        <f>=M23*O23</f>
        <v>1500</v>
      </c>
      <c r="Q23" s="30" t="s">
        <v>34</v>
      </c>
      <c r="R23" s="36">
        <f>=_xlfn.IFS(Q23="第一项",100%,Q23="第二项",50%)</f>
        <v>1</v>
      </c>
      <c r="S23" s="33">
        <f>=O23*M23*R23</f>
        <v>1500</v>
      </c>
      <c r="T23" s="33" t="str">
        <f>=IF(COUNT(FIND({1,2,3,4,5,6,7,8,9,0},S23))&gt;0,"","仅证书")</f>
        <v/>
      </c>
    </row>
    <row r="24" spans="1:20">
      <c r="A24" s="21">
        <v>18</v>
      </c>
      <c r="B24" s="37" t="s">
        <v>75</v>
      </c>
      <c r="C24" s="38" t="s">
        <v>76</v>
      </c>
      <c r="D24" s="24" t="s">
        <v>25</v>
      </c>
      <c r="E24" s="37" t="s">
        <v>62</v>
      </c>
      <c r="F24" s="43">
        <v>46167</v>
      </c>
      <c r="G24" s="33" t="str">
        <f>=VLOOKUP(E24,'表1.校区竞赛认定目录（2026年）'!B:C,2,0)</f>
        <v>二类</v>
      </c>
      <c r="H24" s="30" t="s">
        <v>37</v>
      </c>
      <c r="I24" s="30" t="s">
        <v>29</v>
      </c>
      <c r="J24" s="30" t="s">
        <v>38</v>
      </c>
      <c r="K24" s="34" t="str">
        <f>=_xlfn.IFS(J24="是","（含特）",J24="否","（不含特）")</f>
        <v>（不含特）</v>
      </c>
      <c r="L24" s="34" t="str">
        <f>=G24&amp;H24&amp;I24&amp;K24</f>
        <v>二类省部级一等奖（不含特）</v>
      </c>
      <c r="M24" s="33">
        <f>=VLOOKUP(L24,表2.获奖金额及对应奖项!A:D,4,0)</f>
        <v>800</v>
      </c>
      <c r="N24" s="30" t="s">
        <v>41</v>
      </c>
      <c r="O24" s="35">
        <v>1</v>
      </c>
      <c r="P24" s="33">
        <f>=M24*O24</f>
        <v>800</v>
      </c>
      <c r="Q24" s="30" t="s">
        <v>42</v>
      </c>
      <c r="R24" s="36">
        <f>=_xlfn.IFS(Q24="第一项",100%,Q24="第二项",50%)</f>
        <v>0.5</v>
      </c>
      <c r="S24" s="33">
        <f>=O24*M24*R24</f>
        <v>400</v>
      </c>
      <c r="T24" s="33" t="str">
        <f>=IF(COUNT(FIND({1,2,3,4,5,6,7,8,9,0},S24))&gt;0,"","仅证书")</f>
        <v/>
      </c>
    </row>
    <row r="25" spans="1:20">
      <c r="A25" s="21">
        <v>19</v>
      </c>
      <c r="B25" s="30" t="s">
        <v>77</v>
      </c>
      <c r="C25" s="38" t="s">
        <v>78</v>
      </c>
      <c r="D25" s="24" t="s">
        <v>25</v>
      </c>
      <c r="E25" s="37" t="s">
        <v>62</v>
      </c>
      <c r="F25" s="43">
        <v>46167</v>
      </c>
      <c r="G25" s="33" t="str">
        <f>=VLOOKUP(E25,'表1.校区竞赛认定目录（2026年）'!B:C,2,0)</f>
        <v>二类</v>
      </c>
      <c r="H25" s="30" t="s">
        <v>37</v>
      </c>
      <c r="I25" s="30" t="s">
        <v>56</v>
      </c>
      <c r="J25" s="30" t="s">
        <v>38</v>
      </c>
      <c r="K25" s="34" t="str">
        <f>=_xlfn.IFS(J25="是","（含特）",J25="否","（不含特）")</f>
        <v>（不含特）</v>
      </c>
      <c r="L25" s="34" t="str">
        <f>=G25&amp;H25&amp;I25&amp;K25</f>
        <v>二类省部级二等奖（不含特）</v>
      </c>
      <c r="M25" s="33">
        <f>=VLOOKUP(L25,表2.获奖金额及对应奖项!A:D,4,0)</f>
        <v>600</v>
      </c>
      <c r="N25" s="30" t="s">
        <v>41</v>
      </c>
      <c r="O25" s="35">
        <v>1</v>
      </c>
      <c r="P25" s="33">
        <f>=M25*O25</f>
        <v>600</v>
      </c>
      <c r="Q25" s="30" t="s">
        <v>34</v>
      </c>
      <c r="R25" s="36">
        <f>=_xlfn.IFS(Q25="第一项",100%,Q25="第二项",50%)</f>
        <v>1</v>
      </c>
      <c r="S25" s="33">
        <f>=O25*M25*R25</f>
        <v>600</v>
      </c>
      <c r="T25" s="33" t="str">
        <f>=IF(COUNT(FIND({1,2,3,4,5,6,7,8,9,0},S25))&gt;0,"","仅证书")</f>
        <v/>
      </c>
    </row>
    <row r="26" spans="1:20">
      <c r="A26" s="21">
        <v>20</v>
      </c>
      <c r="B26" s="30" t="s">
        <v>79</v>
      </c>
      <c r="C26" s="31" t="s">
        <v>80</v>
      </c>
      <c r="D26" s="24" t="s">
        <v>25</v>
      </c>
      <c r="E26" s="30" t="s">
        <v>70</v>
      </c>
      <c r="F26" s="43">
        <v>46190</v>
      </c>
      <c r="G26" s="33" t="str">
        <f>=VLOOKUP(E26,'表1.校区竞赛认定目录（2026年）'!B:C,2,0)</f>
        <v>二类</v>
      </c>
      <c r="H26" s="30" t="s">
        <v>28</v>
      </c>
      <c r="I26" s="30" t="s">
        <v>29</v>
      </c>
      <c r="J26" s="30" t="s">
        <v>38</v>
      </c>
      <c r="K26" s="34" t="str">
        <f>=_xlfn.IFS(J26="是","（含特）",J26="否","（不含特）")</f>
        <v>（不含特）</v>
      </c>
      <c r="L26" s="34" t="str">
        <f>=G26&amp;H26&amp;I26&amp;K26</f>
        <v>二类国家级一等奖（不含特）</v>
      </c>
      <c r="M26" s="33">
        <f>=VLOOKUP(L26,表2.获奖金额及对应奖项!A:D,4,0)</f>
        <v>3000</v>
      </c>
      <c r="N26" s="30" t="s">
        <v>41</v>
      </c>
      <c r="O26" s="35">
        <v>1</v>
      </c>
      <c r="P26" s="33">
        <f>=M26*O26</f>
        <v>3000</v>
      </c>
      <c r="Q26" s="30" t="s">
        <v>34</v>
      </c>
      <c r="R26" s="36">
        <f>=_xlfn.IFS(Q26="第一项",100%,Q26="第二项",50%)</f>
        <v>1</v>
      </c>
      <c r="S26" s="33">
        <f>=O26*M26*R26</f>
        <v>3000</v>
      </c>
      <c r="T26" s="42" t="str">
        <f>=IF(COUNT(FIND({1,2,3,4,5,6,7,8,9,0},S26))&gt;0,"","仅证书")</f>
        <v/>
      </c>
    </row>
    <row r="27" spans="1:20">
      <c r="A27" s="21">
        <v>21</v>
      </c>
      <c r="B27" s="30" t="s">
        <v>79</v>
      </c>
      <c r="C27" s="31" t="s">
        <v>80</v>
      </c>
      <c r="D27" s="24" t="s">
        <v>25</v>
      </c>
      <c r="E27" s="30" t="s">
        <v>81</v>
      </c>
      <c r="F27" s="32">
        <v>46229</v>
      </c>
      <c r="G27" s="33" t="str">
        <f>=VLOOKUP(E27,'表1.校区竞赛认定目录（2026年）'!B:C,2,0)</f>
        <v>二类</v>
      </c>
      <c r="H27" s="30" t="s">
        <v>28</v>
      </c>
      <c r="I27" s="30" t="s">
        <v>56</v>
      </c>
      <c r="J27" s="30" t="s">
        <v>38</v>
      </c>
      <c r="K27" s="34" t="str">
        <f>=_xlfn.IFS(J27="是","（含特）",J27="否","（不含特）")</f>
        <v>（不含特）</v>
      </c>
      <c r="L27" s="34" t="str">
        <f>=G27&amp;H27&amp;I27&amp;K27</f>
        <v>二类国家级二等奖（不含特）</v>
      </c>
      <c r="M27" s="33">
        <f>=VLOOKUP(L27,表2.获奖金额及对应奖项!A:D,4,0)</f>
        <v>2000</v>
      </c>
      <c r="N27" s="30" t="s">
        <v>33</v>
      </c>
      <c r="O27" s="35">
        <v>1</v>
      </c>
      <c r="P27" s="33">
        <f>=M27*O27</f>
        <v>2000</v>
      </c>
      <c r="Q27" s="30" t="s">
        <v>42</v>
      </c>
      <c r="R27" s="36">
        <f>=_xlfn.IFS(Q27="第一项",100%,Q27="第二项",50%)</f>
        <v>0.5</v>
      </c>
      <c r="S27" s="33">
        <f>=O27*M27*R27</f>
        <v>1000</v>
      </c>
      <c r="T27" s="42" t="str">
        <f>=IF(COUNT(FIND({1,2,3,4,5,6,7,8,9,0},S27))&gt;0,"","仅证书")</f>
        <v/>
      </c>
    </row>
    <row r="28" spans="1:20">
      <c r="A28" s="21">
        <v>22</v>
      </c>
      <c r="B28" s="30" t="s">
        <v>82</v>
      </c>
      <c r="C28" s="31" t="s">
        <v>83</v>
      </c>
      <c r="D28" s="24" t="s">
        <v>25</v>
      </c>
      <c r="E28" s="30" t="s">
        <v>51</v>
      </c>
      <c r="F28" s="32">
        <v>45992</v>
      </c>
      <c r="G28" s="33" t="str">
        <f>=VLOOKUP(E28,'表1.校区竞赛认定目录（2026年）'!B:C,2,0)</f>
        <v>二类</v>
      </c>
      <c r="H28" s="30" t="s">
        <v>28</v>
      </c>
      <c r="I28" s="30" t="s">
        <v>56</v>
      </c>
      <c r="J28" s="30" t="s">
        <v>38</v>
      </c>
      <c r="K28" s="34" t="str">
        <f>=_xlfn.IFS(J28="是","（含特）",J28="否","（不含特）")</f>
        <v>（不含特）</v>
      </c>
      <c r="L28" s="34" t="str">
        <f>=G28&amp;H28&amp;I28&amp;K28</f>
        <v>二类国家级二等奖（不含特）</v>
      </c>
      <c r="M28" s="33">
        <f>=VLOOKUP(L28,表2.获奖金额及对应奖项!A:D,4,0)</f>
        <v>2000</v>
      </c>
      <c r="N28" s="30" t="s">
        <v>41</v>
      </c>
      <c r="O28" s="35">
        <v>1</v>
      </c>
      <c r="P28" s="33">
        <f>=M28*O28</f>
        <v>2000</v>
      </c>
      <c r="Q28" s="30" t="s">
        <v>34</v>
      </c>
      <c r="R28" s="36">
        <f>=_xlfn.IFS(Q28="第一项",100%,Q28="第二项",50%)</f>
        <v>1</v>
      </c>
      <c r="S28" s="33">
        <f>=O28*M28*R28</f>
        <v>2000</v>
      </c>
      <c r="T28" s="33" t="str">
        <f>=IF(COUNT(FIND({1,2,3,4,5,6,7,8,9,0},S28))&gt;0,"","仅证书")</f>
        <v/>
      </c>
    </row>
    <row r="29" spans="1:20">
      <c r="A29" s="21">
        <v>25</v>
      </c>
      <c r="B29" s="21" t="s">
        <v>84</v>
      </c>
      <c r="C29" s="45" t="s">
        <v>85</v>
      </c>
      <c r="D29" s="24" t="s">
        <v>25</v>
      </c>
      <c r="E29" s="21" t="s">
        <v>81</v>
      </c>
      <c r="F29" s="46">
        <v>46204</v>
      </c>
      <c r="G29" s="26" t="str">
        <f>=VLOOKUP(E29,'表1.校区竞赛认定目录（2026年）'!B:C,2,0)</f>
        <v>二类</v>
      </c>
      <c r="H29" s="21" t="s">
        <v>28</v>
      </c>
      <c r="I29" s="21" t="s">
        <v>56</v>
      </c>
      <c r="J29" s="21" t="s">
        <v>38</v>
      </c>
      <c r="K29" s="27" t="str">
        <f>=_xlfn.IFS(J29="是","（含特）",J29="否","（不含特）")</f>
        <v>（不含特）</v>
      </c>
      <c r="L29" s="27" t="str">
        <f>=G29&amp;H29&amp;I29&amp;K29</f>
        <v>二类国家级二等奖（不含特）</v>
      </c>
      <c r="M29" s="47">
        <v>2000</v>
      </c>
      <c r="N29" s="21" t="s">
        <v>33</v>
      </c>
      <c r="O29" s="28">
        <v>1</v>
      </c>
      <c r="P29" s="26">
        <f>=M29*O29</f>
        <v>2000</v>
      </c>
      <c r="Q29" s="21" t="s">
        <v>34</v>
      </c>
      <c r="R29" s="29">
        <f>=_xlfn.IFS(Q29="第一项",100%,Q29="第二项",50%)</f>
        <v>1</v>
      </c>
      <c r="S29" s="26">
        <f>=O29*M29*R29</f>
        <v>2000</v>
      </c>
      <c r="T29" s="26" t="str">
        <f>=IF(COUNT(FIND({1,2,3,4,5,6,7,8,9,0},S29))&gt;0,"","仅证书")</f>
        <v/>
      </c>
    </row>
    <row r="30" spans="1:20">
      <c r="A30" s="21">
        <v>26</v>
      </c>
      <c r="B30" s="22" t="s">
        <v>84</v>
      </c>
      <c r="C30" s="23" t="s">
        <v>85</v>
      </c>
      <c r="D30" s="24" t="s">
        <v>25</v>
      </c>
      <c r="E30" s="21" t="s">
        <v>81</v>
      </c>
      <c r="F30" s="46">
        <v>46204</v>
      </c>
      <c r="G30" s="26" t="str">
        <f>=VLOOKUP(E30,'表1.校区竞赛认定目录（2026年）'!B:C,2,0)</f>
        <v>二类</v>
      </c>
      <c r="H30" s="21" t="s">
        <v>28</v>
      </c>
      <c r="I30" s="21" t="s">
        <v>52</v>
      </c>
      <c r="J30" s="21" t="s">
        <v>38</v>
      </c>
      <c r="K30" s="27" t="str">
        <f>=_xlfn.IFS(J30="是","（含特）",J30="否","（不含特）")</f>
        <v>（不含特）</v>
      </c>
      <c r="L30" s="27" t="str">
        <f>=G30&amp;H30&amp;I30&amp;K30</f>
        <v>二类国家级三等奖（不含特）</v>
      </c>
      <c r="M30" s="47">
        <v>1500</v>
      </c>
      <c r="N30" s="21" t="s">
        <v>33</v>
      </c>
      <c r="O30" s="28">
        <v>1</v>
      </c>
      <c r="P30" s="26">
        <f>=M30*O30</f>
        <v>1500</v>
      </c>
      <c r="Q30" s="21" t="s">
        <v>42</v>
      </c>
      <c r="R30" s="29">
        <f>=_xlfn.IFS(Q30="第一项",100%,Q30="第二项",50%)</f>
        <v>0.5</v>
      </c>
      <c r="S30" s="26">
        <f>=O30*M30*R30</f>
        <v>750</v>
      </c>
      <c r="T30" s="26" t="str">
        <f>=IF(COUNT(FIND({1,2,3,4,5,6,7,8,9,0},S30))&gt;0,"","仅证书")</f>
        <v/>
      </c>
    </row>
    <row r="31" spans="1:20">
      <c r="A31" s="21">
        <v>27</v>
      </c>
      <c r="B31" s="21" t="s">
        <v>86</v>
      </c>
      <c r="C31" s="45" t="s">
        <v>87</v>
      </c>
      <c r="D31" s="24" t="s">
        <v>25</v>
      </c>
      <c r="E31" s="21" t="s">
        <v>81</v>
      </c>
      <c r="F31" s="46">
        <v>46204</v>
      </c>
      <c r="G31" s="26" t="str">
        <f>=VLOOKUP(E31,'表1.校区竞赛认定目录（2026年）'!B:C,2,0)</f>
        <v>二类</v>
      </c>
      <c r="H31" s="21" t="s">
        <v>28</v>
      </c>
      <c r="I31" s="21" t="s">
        <v>29</v>
      </c>
      <c r="J31" s="21" t="s">
        <v>38</v>
      </c>
      <c r="K31" s="27" t="str">
        <f>=_xlfn.IFS(J31="是","（含特）",J31="否","（不含特）")</f>
        <v>（不含特）</v>
      </c>
      <c r="L31" s="27" t="str">
        <f>=G31&amp;H31&amp;I31&amp;K31</f>
        <v>二类国家级一等奖（不含特）</v>
      </c>
      <c r="M31" s="48">
        <f>=VLOOKUP(L31,表2.获奖金额及对应奖项!A:D,4,0)</f>
        <v>3000</v>
      </c>
      <c r="N31" s="21" t="s">
        <v>33</v>
      </c>
      <c r="O31" s="28">
        <v>1</v>
      </c>
      <c r="P31" s="26">
        <f>=M31*O31</f>
        <v>3000</v>
      </c>
      <c r="Q31" s="21" t="s">
        <v>34</v>
      </c>
      <c r="R31" s="29">
        <f>=_xlfn.IFS(Q31="第一项",100%,Q31="第二项",50%)</f>
        <v>1</v>
      </c>
      <c r="S31" s="26">
        <f>=O31*M31*R31</f>
        <v>3000</v>
      </c>
      <c r="T31" s="26" t="str">
        <f>=IF(COUNT(FIND({1,2,3,4,5,6,7,8,9,0},S31))&gt;0,"","仅证书")</f>
        <v/>
      </c>
    </row>
    <row r="32" spans="1:20">
      <c r="A32" s="21">
        <v>28</v>
      </c>
      <c r="B32" s="21" t="s">
        <v>86</v>
      </c>
      <c r="C32" s="45" t="s">
        <v>87</v>
      </c>
      <c r="D32" s="24" t="s">
        <v>25</v>
      </c>
      <c r="E32" s="21" t="s">
        <v>81</v>
      </c>
      <c r="F32" s="46">
        <v>46204</v>
      </c>
      <c r="G32" s="26" t="str">
        <f>=VLOOKUP(E32,'表1.校区竞赛认定目录（2026年）'!B:C,2,0)</f>
        <v>二类</v>
      </c>
      <c r="H32" s="21" t="s">
        <v>28</v>
      </c>
      <c r="I32" s="21" t="s">
        <v>52</v>
      </c>
      <c r="J32" s="21" t="s">
        <v>38</v>
      </c>
      <c r="K32" s="27" t="str">
        <f>=_xlfn.IFS(J32="是","（含特）",J32="否","（不含特）")</f>
        <v>（不含特）</v>
      </c>
      <c r="L32" s="27" t="str">
        <f>=G32&amp;H32&amp;I32&amp;K32</f>
        <v>二类国家级三等奖（不含特）</v>
      </c>
      <c r="M32" s="48">
        <f>=VLOOKUP(L32,表2.获奖金额及对应奖项!A:D,4,0)</f>
        <v>1500</v>
      </c>
      <c r="N32" s="21" t="s">
        <v>33</v>
      </c>
      <c r="O32" s="28">
        <v>1</v>
      </c>
      <c r="P32" s="26">
        <f>=M32*O32</f>
        <v>1500</v>
      </c>
      <c r="Q32" s="21" t="s">
        <v>42</v>
      </c>
      <c r="R32" s="29">
        <f>=_xlfn.IFS(Q32="第一项",100%,Q32="第二项",50%)</f>
        <v>0.5</v>
      </c>
      <c r="S32" s="26">
        <f>=O32*M32*R32</f>
        <v>750</v>
      </c>
      <c r="T32" s="26" t="str">
        <f>=IF(COUNT(FIND({1,2,3,4,5,6,7,8,9,0},S32))&gt;0,"","仅证书")</f>
        <v/>
      </c>
    </row>
    <row r="33" spans="1:20">
      <c r="A33" s="21">
        <v>23</v>
      </c>
      <c r="B33" s="30" t="s">
        <v>88</v>
      </c>
      <c r="C33" s="31" t="s">
        <v>89</v>
      </c>
      <c r="D33" s="24" t="s">
        <v>25</v>
      </c>
      <c r="E33" s="30" t="s">
        <v>35</v>
      </c>
      <c r="F33" s="41">
        <v>46249</v>
      </c>
      <c r="G33" s="33" t="str">
        <f>=VLOOKUP(E33,'表1.校区竞赛认定目录（2026年）'!B:C,2,0)</f>
        <v>二类</v>
      </c>
      <c r="H33" s="30" t="s">
        <v>28</v>
      </c>
      <c r="I33" s="30" t="s">
        <v>56</v>
      </c>
      <c r="J33" s="30" t="s">
        <v>38</v>
      </c>
      <c r="K33" s="34" t="str">
        <f>=_xlfn.IFS(J33="是","（含特）",J33="否","（不含特）")</f>
        <v>（不含特）</v>
      </c>
      <c r="L33" s="34" t="str">
        <f>=G33&amp;H33&amp;I33&amp;K33</f>
        <v>二类国家级二等奖（不含特）</v>
      </c>
      <c r="M33" s="33">
        <f>=VLOOKUP(L33,表2.获奖金额及对应奖项!A:D,4,0)</f>
        <v>2000</v>
      </c>
      <c r="N33" s="30" t="s">
        <v>33</v>
      </c>
      <c r="O33" s="35">
        <v>1</v>
      </c>
      <c r="P33" s="33">
        <f>=M33*O33</f>
        <v>2000</v>
      </c>
      <c r="Q33" s="30" t="s">
        <v>34</v>
      </c>
      <c r="R33" s="36">
        <f>=_xlfn.IFS(Q33="第一项",100%,Q33="第二项",50%)</f>
        <v>1</v>
      </c>
      <c r="S33" s="33">
        <f>=O33*M33*R33</f>
        <v>2000</v>
      </c>
      <c r="T33" s="33" t="str">
        <f>=IF(COUNT(FIND({1,2,3,4,5,6,7,8,9,0},S33))&gt;0,"","仅证书")</f>
        <v/>
      </c>
    </row>
    <row r="34" spans="1:20">
      <c r="A34" s="21">
        <v>24</v>
      </c>
      <c r="B34" s="30" t="s">
        <v>88</v>
      </c>
      <c r="C34" s="31" t="s">
        <v>89</v>
      </c>
      <c r="D34" s="24" t="s">
        <v>25</v>
      </c>
      <c r="E34" s="30" t="s">
        <v>67</v>
      </c>
      <c r="F34" s="41">
        <v>46247</v>
      </c>
      <c r="G34" s="33" t="str">
        <f>=VLOOKUP(E34,'表1.校区竞赛认定目录（2026年）'!B:C,2,0)</f>
        <v>二类</v>
      </c>
      <c r="H34" s="30" t="s">
        <v>28</v>
      </c>
      <c r="I34" s="30" t="s">
        <v>56</v>
      </c>
      <c r="J34" s="30" t="s">
        <v>38</v>
      </c>
      <c r="K34" s="34" t="str">
        <f>=_xlfn.IFS(J34="是","（含特）",J34="否","（不含特）")</f>
        <v>（不含特）</v>
      </c>
      <c r="L34" s="34" t="str">
        <f>=G34&amp;H34&amp;I34&amp;K34</f>
        <v>二类国家级二等奖（不含特）</v>
      </c>
      <c r="M34" s="33">
        <f>=VLOOKUP(L34,表2.获奖金额及对应奖项!A:D,4,0)</f>
        <v>2000</v>
      </c>
      <c r="N34" s="30" t="s">
        <v>41</v>
      </c>
      <c r="O34" s="35">
        <v>1</v>
      </c>
      <c r="P34" s="33">
        <f>=M34*O34</f>
        <v>2000</v>
      </c>
      <c r="Q34" s="30" t="s">
        <v>42</v>
      </c>
      <c r="R34" s="36">
        <f>=_xlfn.IFS(Q34="第一项",100%,Q34="第二项",50%)</f>
        <v>0.5</v>
      </c>
      <c r="S34" s="33">
        <f>=O34*M34*R34</f>
        <v>1000</v>
      </c>
      <c r="T34" s="33" t="str">
        <f>=IF(COUNT(FIND({1,2,3,4,5,6,7,8,9,0},S34))&gt;0,"","仅证书")</f>
        <v/>
      </c>
    </row>
    <row r="35" spans="1:20">
      <c r="A35" s="21">
        <v>25</v>
      </c>
      <c r="B35" s="87" t="s">
        <v>98</v>
      </c>
      <c r="C35" s="88">
        <v>2020592111</v>
      </c>
      <c r="D35" s="58" t="s">
        <v>25</v>
      </c>
      <c r="E35" s="22" t="s">
        <v>99</v>
      </c>
      <c r="F35" s="99">
        <v>45870</v>
      </c>
      <c r="G35" s="90" t="str">
        <f>=VLOOKUP(E35,'表1.校区竞赛认定目录（2026年）'!B:C,2,0)</f>
        <v>二类</v>
      </c>
      <c r="H35" s="22" t="s">
        <v>28</v>
      </c>
      <c r="I35" s="21" t="s">
        <v>56</v>
      </c>
      <c r="J35" s="22" t="s">
        <v>38</v>
      </c>
      <c r="K35" s="91" t="str">
        <f>=_xlfn.IFS(J35="是","（含特）",J35="否","（不含特）")</f>
        <v>（不含特）</v>
      </c>
      <c r="L35" s="91" t="str">
        <f>=G35&amp;H35&amp;I35&amp;K35</f>
        <v>二类国家级二等奖（不含特）</v>
      </c>
      <c r="M35" s="90">
        <f>=VLOOKUP(L35,表2.获奖金额及对应奖项!A:D,4,0)</f>
        <v>2000</v>
      </c>
      <c r="N35" s="24" t="s">
        <v>41</v>
      </c>
      <c r="O35" s="92">
        <v>1</v>
      </c>
      <c r="P35" s="93">
        <f>=M35*O35</f>
        <v>2000</v>
      </c>
      <c r="Q35" s="22" t="s">
        <v>34</v>
      </c>
      <c r="R35" s="29">
        <f>=_xlfn.IFS(Q35="第一项",100%,Q35="第二项",50%)</f>
        <v>1</v>
      </c>
      <c r="S35" s="26">
        <f>=O35*M35*R35</f>
        <v>2000</v>
      </c>
      <c r="T35" s="94" t="str">
        <f>=IF(COUNT(FIND({1,2,3,4,5,6,7,8,9,0},S35))&gt;0,"","仅证书")</f>
        <v/>
      </c>
    </row>
    <row r="36" spans="1:20">
      <c r="A36" s="21">
        <v>26</v>
      </c>
      <c r="B36" s="21" t="s">
        <v>94</v>
      </c>
      <c r="C36" s="45" t="s">
        <v>95</v>
      </c>
      <c r="D36" s="24" t="s">
        <v>25</v>
      </c>
      <c r="E36" s="21" t="s">
        <v>96</v>
      </c>
      <c r="F36" s="100">
        <v>46204</v>
      </c>
      <c r="G36" s="26" t="str">
        <f>=VLOOKUP(E36,'表1.校区竞赛认定目录（2026年）'!B:C,2,0)</f>
        <v>二类</v>
      </c>
      <c r="H36" s="21" t="s">
        <v>28</v>
      </c>
      <c r="I36" s="21" t="s">
        <v>52</v>
      </c>
      <c r="J36" s="21" t="s">
        <v>38</v>
      </c>
      <c r="K36" s="27" t="str">
        <f>=_xlfn.IFS(J36="是","（含特）",J36="否","（不含特）")</f>
        <v>（不含特）</v>
      </c>
      <c r="L36" s="27" t="str">
        <f>=G36&amp;H36&amp;I36&amp;K36</f>
        <v>二类国家级三等奖（不含特）</v>
      </c>
      <c r="M36" s="26">
        <f>=VLOOKUP(L36,表2.获奖金额及对应奖项!A:D,4,0)</f>
        <v>1500</v>
      </c>
      <c r="N36" s="21" t="s">
        <v>41</v>
      </c>
      <c r="O36" s="28">
        <v>1</v>
      </c>
      <c r="P36" s="26">
        <f>=M36*O36</f>
        <v>1500</v>
      </c>
      <c r="Q36" s="21" t="s">
        <v>34</v>
      </c>
      <c r="R36" s="29">
        <f>=_xlfn.IFS(Q36="第一项",100%,Q36="第二项",50%)</f>
        <v>1</v>
      </c>
      <c r="S36" s="26">
        <f>=O36*M36*R36</f>
        <v>1500</v>
      </c>
      <c r="T36" s="26" t="str">
        <f>=IF(COUNT(FIND({1,2,3,4,5,6,7,8,9,0},S36))&gt;0,"","仅证书")</f>
        <v/>
      </c>
    </row>
    <row r="37" spans="1:20">
      <c r="A37" s="21">
        <v>27</v>
      </c>
      <c r="B37" s="87" t="s">
        <v>94</v>
      </c>
      <c r="C37" s="96" t="s">
        <v>95</v>
      </c>
      <c r="D37" s="58" t="s">
        <v>25</v>
      </c>
      <c r="E37" s="87" t="s">
        <v>97</v>
      </c>
      <c r="F37" s="99">
        <v>46235</v>
      </c>
      <c r="G37" s="90" t="str">
        <f>=VLOOKUP(E37,'表1.校区竞赛认定目录（2026年）'!B:C,2,0)</f>
        <v>二类</v>
      </c>
      <c r="H37" s="87" t="s">
        <v>28</v>
      </c>
      <c r="I37" s="21" t="s">
        <v>52</v>
      </c>
      <c r="J37" s="87" t="s">
        <v>38</v>
      </c>
      <c r="K37" s="91" t="str">
        <f>=_xlfn.IFS(J37="是","（含特）",J37="否","（不含特）")</f>
        <v>（不含特）</v>
      </c>
      <c r="L37" s="91" t="str">
        <f>=G37&amp;H37&amp;I37&amp;K37</f>
        <v>二类国家级三等奖（不含特）</v>
      </c>
      <c r="M37" s="90">
        <f>=VLOOKUP(L37,表2.获奖金额及对应奖项!A:D,4,0)</f>
        <v>1500</v>
      </c>
      <c r="N37" s="58" t="s">
        <v>41</v>
      </c>
      <c r="O37" s="92">
        <v>0.5</v>
      </c>
      <c r="P37" s="90">
        <f>=M37*O37</f>
        <v>750</v>
      </c>
      <c r="Q37" s="87" t="s">
        <v>42</v>
      </c>
      <c r="R37" s="98">
        <f>=_xlfn.IFS(Q37="第一项",100%,Q37="第二项",50%)</f>
        <v>0.5</v>
      </c>
      <c r="S37" s="26">
        <f>=O37*M37*R37</f>
        <v>375</v>
      </c>
      <c r="T37" s="26" t="str">
        <f>=IF(COUNT(FIND({1,2,3,4,5,6,7,8,9,0},S37))&gt;0,"","仅证书")</f>
        <v/>
      </c>
    </row>
    <row r="38" spans="1:20">
      <c r="A38" s="21">
        <v>28</v>
      </c>
      <c r="B38" s="87" t="s">
        <v>213</v>
      </c>
      <c r="C38" s="45">
        <v>2025592109</v>
      </c>
      <c r="D38" s="58" t="s">
        <v>25</v>
      </c>
      <c r="E38" s="22" t="s">
        <v>62</v>
      </c>
      <c r="F38" s="100">
        <v>45778</v>
      </c>
      <c r="G38" s="90" t="str">
        <f>=VLOOKUP(E38,'表1.校区竞赛认定目录（2026年）'!B:C,2,0)</f>
        <v>二类</v>
      </c>
      <c r="H38" s="22" t="s">
        <v>37</v>
      </c>
      <c r="I38" s="21" t="s">
        <v>52</v>
      </c>
      <c r="J38" s="22" t="s">
        <v>38</v>
      </c>
      <c r="K38" s="91" t="str">
        <f>=_xlfn.IFS(J38="是","（含特）",J38="否","（不含特）")</f>
        <v>（不含特）</v>
      </c>
      <c r="L38" s="91" t="str">
        <f>=G38&amp;H38&amp;I38&amp;K38</f>
        <v>二类省部级三等奖（不含特）</v>
      </c>
      <c r="M38" s="93" t="e">
        <f>=VLOOKUP(L38,表2.获奖金额及对应奖项!A:D,4,0)</f>
        <v>#N/A</v>
      </c>
      <c r="N38" s="24" t="s">
        <v>41</v>
      </c>
      <c r="O38" s="92">
        <v>1</v>
      </c>
      <c r="P38" s="93" t="e">
        <f>=M38*O38</f>
        <v>#N/A</v>
      </c>
      <c r="Q38" s="22" t="s">
        <v>34</v>
      </c>
      <c r="R38" s="29">
        <f>=_xlfn.IFS(Q38="第一项",100%,Q38="第二项",50%)</f>
        <v>1</v>
      </c>
      <c r="S38" s="93" t="e">
        <f>=O38*M38*R38</f>
        <v>#N/A</v>
      </c>
      <c r="T38" s="94" t="str">
        <f>=IF(COUNT(FIND({1,2,3,4,5,6,7,8,9,0},S38))&gt;0,"","仅证书")</f>
        <v>仅证书</v>
      </c>
    </row>
    <row r="39" spans="1:20">
      <c r="A39" s="21">
        <v>29</v>
      </c>
      <c r="B39" s="58" t="s">
        <v>90</v>
      </c>
      <c r="C39" s="45" t="s">
        <v>91</v>
      </c>
      <c r="D39" s="58" t="s">
        <v>25</v>
      </c>
      <c r="E39" s="30" t="s">
        <v>99</v>
      </c>
      <c r="F39" s="101">
        <v>45870</v>
      </c>
      <c r="G39" s="59" t="str">
        <f>=VLOOKUP(E39,'表1.校区竞赛认定目录（2026年）'!B:C,2,0)</f>
        <v>二类</v>
      </c>
      <c r="H39" s="30" t="s">
        <v>28</v>
      </c>
      <c r="I39" s="30" t="s">
        <v>56</v>
      </c>
      <c r="J39" s="30" t="s">
        <v>38</v>
      </c>
      <c r="K39" s="86" t="str">
        <f>=_xlfn.IFS(J39="是","（含特）",J39="否","（不含特）")</f>
        <v>（不含特）</v>
      </c>
      <c r="L39" s="86" t="str">
        <f>=G39&amp;H39&amp;I39&amp;K39</f>
        <v>二类国家级二等奖（不含特）</v>
      </c>
      <c r="M39" s="85">
        <f>=VLOOKUP(L39,表2.获奖金额及对应奖项!A:D,4,0)</f>
        <v>2000</v>
      </c>
      <c r="N39" s="30" t="s">
        <v>33</v>
      </c>
      <c r="O39" s="84">
        <v>1</v>
      </c>
      <c r="P39" s="48">
        <f>=M39*O39</f>
        <v>2000</v>
      </c>
      <c r="Q39" s="30" t="s">
        <v>34</v>
      </c>
      <c r="R39" s="60">
        <f>=_xlfn.IFS(Q39="第一项",100%,Q39="第二项",50%)</f>
        <v>1</v>
      </c>
      <c r="S39" s="48">
        <f>=O39*M39*R39</f>
        <v>2000</v>
      </c>
      <c r="T39" s="61" t="str">
        <f>=IF(COUNT(FIND({1,2,3,4,5,6,7,8,9,0},S39))&gt;0,"","仅证书")</f>
        <v/>
      </c>
    </row>
    <row r="40" spans="1:20">
      <c r="A40" s="21">
        <v>30</v>
      </c>
      <c r="B40" s="21" t="s">
        <v>90</v>
      </c>
      <c r="C40" s="45" t="s">
        <v>91</v>
      </c>
      <c r="D40" s="24" t="s">
        <v>25</v>
      </c>
      <c r="E40" s="21" t="s">
        <v>92</v>
      </c>
      <c r="F40" s="46">
        <v>46235</v>
      </c>
      <c r="G40" s="26" t="str">
        <f>=VLOOKUP(E40,'表1.校区竞赛认定目录（2026年）'!B:C,2,0)</f>
        <v>二类</v>
      </c>
      <c r="H40" s="21" t="s">
        <v>28</v>
      </c>
      <c r="I40" s="21" t="s">
        <v>52</v>
      </c>
      <c r="J40" s="21" t="s">
        <v>30</v>
      </c>
      <c r="K40" s="27" t="str">
        <f>=_xlfn.IFS(J40="是","（含特）",J40="否","（不含特）")</f>
        <v>（含特）</v>
      </c>
      <c r="L40" s="27" t="str">
        <f>=G40&amp;H40&amp;I40&amp;K40</f>
        <v>二类国家级三等奖（含特）</v>
      </c>
      <c r="M40" s="26">
        <f>=VLOOKUP(L40,表2.获奖金额及对应奖项!A:D,4,0)</f>
        <v>1000</v>
      </c>
      <c r="N40" s="24" t="s">
        <v>33</v>
      </c>
      <c r="O40" s="28">
        <v>1</v>
      </c>
      <c r="P40" s="26">
        <f>=M40*O40</f>
        <v>1000</v>
      </c>
      <c r="Q40" s="21" t="s">
        <v>42</v>
      </c>
      <c r="R40" s="29">
        <f>=_xlfn.IFS(Q40="第一项",100%,Q40="第二项",50%)</f>
        <v>0.5</v>
      </c>
      <c r="S40" s="26">
        <f>=O40*M40*R40</f>
        <v>500</v>
      </c>
      <c r="T40" s="26" t="str">
        <f>=IF(COUNT(FIND({1,2,3,4,5,6,7,8,9,0},S40))&gt;0,"","仅证书")</f>
        <v/>
      </c>
    </row>
  </sheetData>
  <autoFilter ref="A3:T40">
    <sortState ref="A4:T40"/>
  </autoFilter>
  <mergeCells count="2">
    <mergeCell ref="A1:T1"/>
    <mergeCell ref="A2:E2"/>
  </mergeCells>
  <dataValidations>
    <dataValidation type="list" operator="between" allowBlank="1" showInputMessage="1" showErrorMessage="1" sqref="E4:E40">
      <formula1>'表1.校区竞赛认定目录（2026年）'!$B$3:$B$90</formula1>
    </dataValidation>
    <dataValidation type="list" operator="between" allowBlank="1" showInputMessage="1" showErrorMessage="1" sqref="H4:H40">
      <formula1>"国家级,省部级"</formula1>
    </dataValidation>
    <dataValidation type="list" operator="between" allowBlank="1" showInputMessage="1" showErrorMessage="1" sqref="I4:I40">
      <formula1>"特等奖,一等奖,二等奖,三等奖"</formula1>
    </dataValidation>
    <dataValidation type="list" operator="between" allowBlank="1" showInputMessage="1" showErrorMessage="1" sqref="J4:J40">
      <formula1>"是,否"</formula1>
    </dataValidation>
    <dataValidation type="list" operator="between" allowBlank="1" showInputMessage="1" showErrorMessage="1" sqref="N4:N40">
      <formula1>"个人,团队"</formula1>
    </dataValidation>
    <dataValidation type="list" operator="between" allowBlank="1" showInputMessage="1" showErrorMessage="1" sqref="Q4:Q40">
      <formula1>"第一项,第二项"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>
  <sheetPr/>
  <dimension ref="D90"/>
  <sheetViews>
    <sheetView showGridLines="1" topLeftCell="A90" workbookViewId="0"/>
  </sheetViews>
  <sheetFormatPr defaultColWidth="8.25" defaultRowHeight="30" customHeight="1"/>
  <cols>
    <col min="2" max="2" width="74.375" customWidth="1"/>
    <col min="3" max="3" width="9.625" bestFit="1" customWidth="1"/>
    <col min="4" max="4" width="38.375" customWidth="1"/>
  </cols>
  <sheetData>
    <row r="1" spans="1:3" ht="30" customHeight="1">
      <c r="A1" s="70" t="s">
        <v>102</v>
      </c>
      <c r="B1" s="70" t="s"/>
      <c r="C1" s="70" t="s"/>
    </row>
    <row r="2" spans="1:4" ht="30" customHeight="1">
      <c r="A2" s="71" t="s">
        <v>3</v>
      </c>
      <c r="B2" s="72" t="s">
        <v>103</v>
      </c>
      <c r="C2" s="72" t="s">
        <v>104</v>
      </c>
      <c r="D2" s="72" t="s">
        <v>105</v>
      </c>
    </row>
    <row r="3" spans="1:4" ht="30" customHeight="1">
      <c r="A3" s="73">
        <v>1</v>
      </c>
      <c r="B3" s="74" t="s">
        <v>26</v>
      </c>
      <c r="C3" s="73" t="s">
        <v>27</v>
      </c>
      <c r="D3" s="75" t="s">
        <v>106</v>
      </c>
    </row>
    <row r="4" spans="1:4" ht="30" customHeight="1">
      <c r="A4" s="73">
        <v>2</v>
      </c>
      <c r="B4" s="74" t="s">
        <v>93</v>
      </c>
      <c r="C4" s="73" t="s">
        <v>27</v>
      </c>
      <c r="D4" s="75" t="s">
        <v>107</v>
      </c>
    </row>
    <row r="5" spans="1:4" ht="30" customHeight="1">
      <c r="A5" s="73">
        <v>3</v>
      </c>
      <c r="B5" s="74" t="s">
        <v>108</v>
      </c>
      <c r="C5" s="73" t="s">
        <v>27</v>
      </c>
      <c r="D5" s="75" t="s">
        <v>107</v>
      </c>
    </row>
    <row r="6" spans="1:4" ht="30" customHeight="1">
      <c r="A6" s="73">
        <v>4</v>
      </c>
      <c r="B6" s="74" t="s">
        <v>109</v>
      </c>
      <c r="C6" s="73" t="s">
        <v>36</v>
      </c>
      <c r="D6" s="75" t="s">
        <v>110</v>
      </c>
    </row>
    <row r="7" spans="1:4" ht="30" customHeight="1">
      <c r="A7" s="73">
        <v>5</v>
      </c>
      <c r="B7" s="74" t="s">
        <v>111</v>
      </c>
      <c r="C7" s="73" t="s">
        <v>36</v>
      </c>
      <c r="D7" s="75" t="s">
        <v>110</v>
      </c>
    </row>
    <row r="8" spans="1:4" ht="30" customHeight="1">
      <c r="A8" s="73">
        <v>6</v>
      </c>
      <c r="B8" s="74" t="s">
        <v>112</v>
      </c>
      <c r="C8" s="73" t="s">
        <v>36</v>
      </c>
      <c r="D8" s="75" t="s"/>
    </row>
    <row r="9" spans="1:4" ht="30" customHeight="1">
      <c r="A9" s="73">
        <v>7</v>
      </c>
      <c r="B9" s="74" t="s">
        <v>113</v>
      </c>
      <c r="C9" s="73" t="s">
        <v>36</v>
      </c>
      <c r="D9" s="75" t="s"/>
    </row>
    <row r="10" spans="1:4" ht="30" customHeight="1">
      <c r="A10" s="73">
        <v>8</v>
      </c>
      <c r="B10" s="74" t="s">
        <v>97</v>
      </c>
      <c r="C10" s="73" t="s">
        <v>36</v>
      </c>
      <c r="D10" s="75" t="s"/>
    </row>
    <row r="11" spans="1:4" ht="30" customHeight="1">
      <c r="A11" s="73">
        <v>9</v>
      </c>
      <c r="B11" s="74" t="s">
        <v>114</v>
      </c>
      <c r="C11" s="73" t="s">
        <v>36</v>
      </c>
      <c r="D11" s="75" t="s"/>
    </row>
    <row r="12" spans="1:4" ht="30" customHeight="1">
      <c r="A12" s="73">
        <v>10</v>
      </c>
      <c r="B12" s="74" t="s">
        <v>70</v>
      </c>
      <c r="C12" s="73" t="s">
        <v>36</v>
      </c>
      <c r="D12" s="75" t="s"/>
    </row>
    <row r="13" spans="1:4" ht="30" customHeight="1">
      <c r="A13" s="73">
        <v>11</v>
      </c>
      <c r="B13" s="74" t="s">
        <v>115</v>
      </c>
      <c r="C13" s="73" t="s">
        <v>36</v>
      </c>
      <c r="D13" s="75" t="s"/>
    </row>
    <row r="14" spans="1:4" ht="30" customHeight="1">
      <c r="A14" s="73">
        <v>12</v>
      </c>
      <c r="B14" s="74" t="s">
        <v>35</v>
      </c>
      <c r="C14" s="73" t="s">
        <v>36</v>
      </c>
      <c r="D14" s="75" t="s"/>
    </row>
    <row r="15" spans="1:4" ht="30" customHeight="1">
      <c r="A15" s="73">
        <v>13</v>
      </c>
      <c r="B15" s="74" t="s">
        <v>116</v>
      </c>
      <c r="C15" s="73" t="s">
        <v>36</v>
      </c>
      <c r="D15" s="75" t="s"/>
    </row>
    <row r="16" spans="1:4" ht="30" customHeight="1">
      <c r="A16" s="73">
        <v>14</v>
      </c>
      <c r="B16" s="74" t="s">
        <v>96</v>
      </c>
      <c r="C16" s="73" t="s">
        <v>36</v>
      </c>
      <c r="D16" s="75" t="s"/>
    </row>
    <row r="17" spans="1:4" ht="30" customHeight="1">
      <c r="A17" s="73">
        <v>15</v>
      </c>
      <c r="B17" s="74" t="s">
        <v>117</v>
      </c>
      <c r="C17" s="73" t="s">
        <v>36</v>
      </c>
      <c r="D17" s="75" t="s"/>
    </row>
    <row r="18" spans="1:4" ht="30" customHeight="1">
      <c r="A18" s="73">
        <v>16</v>
      </c>
      <c r="B18" s="74" t="s">
        <v>118</v>
      </c>
      <c r="C18" s="73" t="s">
        <v>36</v>
      </c>
      <c r="D18" s="75" t="s"/>
    </row>
    <row r="19" spans="1:4" ht="30" customHeight="1">
      <c r="A19" s="73">
        <v>17</v>
      </c>
      <c r="B19" s="74" t="s">
        <v>119</v>
      </c>
      <c r="C19" s="73" t="s">
        <v>36</v>
      </c>
      <c r="D19" s="75" t="s"/>
    </row>
    <row r="20" spans="1:4" ht="30" customHeight="1">
      <c r="A20" s="73">
        <v>18</v>
      </c>
      <c r="B20" s="74" t="s">
        <v>120</v>
      </c>
      <c r="C20" s="73" t="s">
        <v>36</v>
      </c>
      <c r="D20" s="75" t="s"/>
    </row>
    <row r="21" spans="1:4" ht="30" customHeight="1">
      <c r="A21" s="73">
        <v>19</v>
      </c>
      <c r="B21" s="74" t="s">
        <v>121</v>
      </c>
      <c r="C21" s="73" t="s">
        <v>36</v>
      </c>
      <c r="D21" s="75" t="s"/>
    </row>
    <row r="22" spans="1:4" ht="30" customHeight="1">
      <c r="A22" s="73">
        <v>20</v>
      </c>
      <c r="B22" s="74" t="s">
        <v>122</v>
      </c>
      <c r="C22" s="73" t="s">
        <v>36</v>
      </c>
      <c r="D22" s="75" t="s"/>
    </row>
    <row r="23" spans="1:4" ht="30" customHeight="1">
      <c r="A23" s="73">
        <v>21</v>
      </c>
      <c r="B23" s="74" t="s">
        <v>123</v>
      </c>
      <c r="C23" s="73" t="s">
        <v>36</v>
      </c>
      <c r="D23" s="75" t="s"/>
    </row>
    <row r="24" spans="1:4" ht="30" customHeight="1">
      <c r="A24" s="73">
        <v>22</v>
      </c>
      <c r="B24" s="74" t="s">
        <v>67</v>
      </c>
      <c r="C24" s="73" t="s">
        <v>36</v>
      </c>
      <c r="D24" s="75" t="s"/>
    </row>
    <row r="25" spans="1:4" ht="30" customHeight="1">
      <c r="A25" s="73">
        <v>23</v>
      </c>
      <c r="B25" s="74" t="s">
        <v>124</v>
      </c>
      <c r="C25" s="73" t="s">
        <v>36</v>
      </c>
      <c r="D25" s="75" t="s"/>
    </row>
    <row r="26" spans="1:4" ht="30" customHeight="1">
      <c r="A26" s="73">
        <v>24</v>
      </c>
      <c r="B26" s="74" t="s">
        <v>125</v>
      </c>
      <c r="C26" s="73" t="s">
        <v>36</v>
      </c>
      <c r="D26" s="75" t="s"/>
    </row>
    <row r="27" spans="1:4" ht="30" customHeight="1">
      <c r="A27" s="73">
        <v>25</v>
      </c>
      <c r="B27" s="74" t="s">
        <v>61</v>
      </c>
      <c r="C27" s="73" t="s">
        <v>36</v>
      </c>
      <c r="D27" s="75" t="s">
        <v>126</v>
      </c>
    </row>
    <row r="28" spans="1:4" ht="30" customHeight="1">
      <c r="A28" s="73">
        <v>26</v>
      </c>
      <c r="B28" s="74" t="s">
        <v>81</v>
      </c>
      <c r="C28" s="73" t="s">
        <v>36</v>
      </c>
      <c r="D28" s="75" t="s"/>
    </row>
    <row r="29" spans="1:4" ht="30" customHeight="1">
      <c r="A29" s="73">
        <v>27</v>
      </c>
      <c r="B29" s="74" t="s">
        <v>127</v>
      </c>
      <c r="C29" s="73" t="s">
        <v>36</v>
      </c>
      <c r="D29" s="75" t="s"/>
    </row>
    <row r="30" spans="1:4" ht="30" customHeight="1">
      <c r="A30" s="73">
        <v>28</v>
      </c>
      <c r="B30" s="74" t="s">
        <v>128</v>
      </c>
      <c r="C30" s="73" t="s">
        <v>36</v>
      </c>
      <c r="D30" s="75" t="s"/>
    </row>
    <row r="31" spans="1:4" ht="30" customHeight="1">
      <c r="A31" s="73">
        <v>29</v>
      </c>
      <c r="B31" s="74" t="s">
        <v>62</v>
      </c>
      <c r="C31" s="73" t="s">
        <v>36</v>
      </c>
      <c r="D31" s="75" t="s"/>
    </row>
    <row r="32" spans="1:4" ht="30" customHeight="1">
      <c r="A32" s="73">
        <v>30</v>
      </c>
      <c r="B32" s="74" t="s">
        <v>129</v>
      </c>
      <c r="C32" s="73" t="s">
        <v>36</v>
      </c>
      <c r="D32" s="75" t="s"/>
    </row>
    <row r="33" spans="1:4" ht="30" customHeight="1">
      <c r="A33" s="73">
        <v>31</v>
      </c>
      <c r="B33" s="74" t="s">
        <v>99</v>
      </c>
      <c r="C33" s="73" t="s">
        <v>36</v>
      </c>
      <c r="D33" s="75" t="s"/>
    </row>
    <row r="34" spans="1:4" ht="30" customHeight="1">
      <c r="A34" s="73">
        <v>32</v>
      </c>
      <c r="B34" s="74" t="s">
        <v>130</v>
      </c>
      <c r="C34" s="73" t="s">
        <v>36</v>
      </c>
      <c r="D34" s="75" t="s"/>
    </row>
    <row r="35" spans="1:4" ht="30" customHeight="1">
      <c r="A35" s="73">
        <v>33</v>
      </c>
      <c r="B35" s="74" t="s">
        <v>131</v>
      </c>
      <c r="C35" s="73" t="s">
        <v>36</v>
      </c>
      <c r="D35" s="75" t="s">
        <v>132</v>
      </c>
    </row>
    <row r="36" spans="1:4" ht="30" customHeight="1">
      <c r="A36" s="73">
        <v>34</v>
      </c>
      <c r="B36" s="74" t="s">
        <v>133</v>
      </c>
      <c r="C36" s="73" t="s">
        <v>36</v>
      </c>
      <c r="D36" s="75" t="s"/>
    </row>
    <row r="37" spans="1:4" ht="30" customHeight="1">
      <c r="A37" s="73">
        <v>35</v>
      </c>
      <c r="B37" s="74" t="s">
        <v>134</v>
      </c>
      <c r="C37" s="73" t="s">
        <v>36</v>
      </c>
      <c r="D37" s="75" t="s"/>
    </row>
    <row r="38" spans="1:4" ht="30" customHeight="1">
      <c r="A38" s="73">
        <v>36</v>
      </c>
      <c r="B38" s="74" t="s">
        <v>135</v>
      </c>
      <c r="C38" s="73" t="s">
        <v>36</v>
      </c>
      <c r="D38" s="75" t="s"/>
    </row>
    <row r="39" spans="1:4" ht="30" customHeight="1">
      <c r="A39" s="73">
        <v>37</v>
      </c>
      <c r="B39" s="74" t="s">
        <v>92</v>
      </c>
      <c r="C39" s="73" t="s">
        <v>36</v>
      </c>
      <c r="D39" s="75" t="s"/>
    </row>
    <row r="40" spans="1:4" ht="30" customHeight="1">
      <c r="A40" s="73">
        <v>38</v>
      </c>
      <c r="B40" s="74" t="s">
        <v>136</v>
      </c>
      <c r="C40" s="73" t="s">
        <v>36</v>
      </c>
      <c r="D40" s="75" t="s"/>
    </row>
    <row r="41" spans="1:4" ht="30" customHeight="1">
      <c r="A41" s="73">
        <v>39</v>
      </c>
      <c r="B41" s="74" t="s">
        <v>137</v>
      </c>
      <c r="C41" s="73" t="s">
        <v>36</v>
      </c>
      <c r="D41" s="75" t="s"/>
    </row>
    <row r="42" spans="1:4" ht="30" customHeight="1">
      <c r="A42" s="73">
        <v>40</v>
      </c>
      <c r="B42" s="74" t="s">
        <v>138</v>
      </c>
      <c r="C42" s="73" t="s">
        <v>36</v>
      </c>
      <c r="D42" s="75" t="s"/>
    </row>
    <row r="43" spans="1:4" ht="30" customHeight="1">
      <c r="A43" s="73">
        <v>41</v>
      </c>
      <c r="B43" s="74" t="s">
        <v>139</v>
      </c>
      <c r="C43" s="73" t="s">
        <v>36</v>
      </c>
      <c r="D43" s="75" t="s">
        <v>140</v>
      </c>
    </row>
    <row r="44" spans="1:4" ht="30" customHeight="1">
      <c r="A44" s="73">
        <v>42</v>
      </c>
      <c r="B44" s="74" t="s">
        <v>141</v>
      </c>
      <c r="C44" s="73" t="s">
        <v>36</v>
      </c>
      <c r="D44" s="75" t="s"/>
    </row>
    <row r="45" spans="1:4" ht="30" customHeight="1">
      <c r="A45" s="73">
        <v>43</v>
      </c>
      <c r="B45" s="74" t="s">
        <v>142</v>
      </c>
      <c r="C45" s="73" t="s">
        <v>36</v>
      </c>
      <c r="D45" s="75" t="s"/>
    </row>
    <row r="46" spans="1:4" ht="30" customHeight="1">
      <c r="A46" s="73">
        <v>44</v>
      </c>
      <c r="B46" s="74" t="s">
        <v>143</v>
      </c>
      <c r="C46" s="73" t="s">
        <v>36</v>
      </c>
      <c r="D46" s="75" t="s">
        <v>144</v>
      </c>
    </row>
    <row r="47" spans="1:4" ht="30" customHeight="1">
      <c r="A47" s="73">
        <v>45</v>
      </c>
      <c r="B47" s="74" t="s">
        <v>145</v>
      </c>
      <c r="C47" s="73" t="s">
        <v>36</v>
      </c>
      <c r="D47" s="75" t="s"/>
    </row>
    <row r="48" spans="1:4" ht="30" customHeight="1">
      <c r="A48" s="73">
        <v>46</v>
      </c>
      <c r="B48" s="74" t="s">
        <v>146</v>
      </c>
      <c r="C48" s="73" t="s">
        <v>36</v>
      </c>
      <c r="D48" s="75" t="s"/>
    </row>
    <row r="49" spans="1:4" ht="30" customHeight="1">
      <c r="A49" s="73">
        <v>47</v>
      </c>
      <c r="B49" s="74" t="s">
        <v>147</v>
      </c>
      <c r="C49" s="73" t="s">
        <v>36</v>
      </c>
      <c r="D49" s="75" t="s"/>
    </row>
    <row r="50" spans="1:4" ht="30" customHeight="1">
      <c r="A50" s="73">
        <v>48</v>
      </c>
      <c r="B50" s="74" t="s">
        <v>148</v>
      </c>
      <c r="C50" s="73" t="s">
        <v>36</v>
      </c>
      <c r="D50" s="75" t="s"/>
    </row>
    <row r="51" spans="1:4" ht="30" customHeight="1">
      <c r="A51" s="73">
        <v>49</v>
      </c>
      <c r="B51" s="74" t="s">
        <v>149</v>
      </c>
      <c r="C51" s="73" t="s">
        <v>36</v>
      </c>
      <c r="D51" s="75" t="s"/>
    </row>
    <row r="52" spans="1:4" ht="30" customHeight="1">
      <c r="A52" s="73">
        <v>50</v>
      </c>
      <c r="B52" s="74" t="s">
        <v>55</v>
      </c>
      <c r="C52" s="73" t="s">
        <v>36</v>
      </c>
      <c r="D52" s="75" t="s"/>
    </row>
    <row r="53" spans="1:4" ht="30" customHeight="1">
      <c r="A53" s="73">
        <v>51</v>
      </c>
      <c r="B53" s="74" t="s">
        <v>150</v>
      </c>
      <c r="C53" s="73" t="s">
        <v>36</v>
      </c>
      <c r="D53" s="75" t="s"/>
    </row>
    <row r="54" spans="1:4" ht="30" customHeight="1">
      <c r="A54" s="73">
        <v>52</v>
      </c>
      <c r="B54" s="74" t="s">
        <v>151</v>
      </c>
      <c r="C54" s="73" t="s">
        <v>36</v>
      </c>
      <c r="D54" s="75" t="s"/>
    </row>
    <row r="55" spans="1:4" ht="30" customHeight="1">
      <c r="A55" s="73">
        <v>53</v>
      </c>
      <c r="B55" s="74" t="s">
        <v>152</v>
      </c>
      <c r="C55" s="73" t="s">
        <v>36</v>
      </c>
      <c r="D55" s="75" t="s"/>
    </row>
    <row r="56" spans="1:4" ht="30" customHeight="1">
      <c r="A56" s="73">
        <v>54</v>
      </c>
      <c r="B56" s="74" t="s">
        <v>153</v>
      </c>
      <c r="C56" s="73" t="s">
        <v>36</v>
      </c>
      <c r="D56" s="75" t="s"/>
    </row>
    <row r="57" spans="1:4" ht="30" customHeight="1">
      <c r="A57" s="73">
        <v>55</v>
      </c>
      <c r="B57" s="74" t="s">
        <v>154</v>
      </c>
      <c r="C57" s="73" t="s">
        <v>36</v>
      </c>
      <c r="D57" s="75" t="s"/>
    </row>
    <row r="58" spans="1:4" ht="30" customHeight="1">
      <c r="A58" s="73">
        <v>56</v>
      </c>
      <c r="B58" s="74" t="s">
        <v>155</v>
      </c>
      <c r="C58" s="73" t="s">
        <v>36</v>
      </c>
      <c r="D58" s="75" t="s">
        <v>156</v>
      </c>
    </row>
    <row r="59" spans="1:4" ht="30" customHeight="1">
      <c r="A59" s="73">
        <v>57</v>
      </c>
      <c r="B59" s="74" t="s">
        <v>157</v>
      </c>
      <c r="C59" s="73" t="s">
        <v>36</v>
      </c>
      <c r="D59" s="75" t="s"/>
    </row>
    <row r="60" spans="1:4" ht="30" customHeight="1">
      <c r="A60" s="73">
        <v>58</v>
      </c>
      <c r="B60" s="74" t="s">
        <v>51</v>
      </c>
      <c r="C60" s="73" t="s">
        <v>36</v>
      </c>
      <c r="D60" s="75" t="s"/>
    </row>
    <row r="61" spans="1:4" ht="30" customHeight="1">
      <c r="A61" s="73">
        <v>59</v>
      </c>
      <c r="B61" s="74" t="s">
        <v>158</v>
      </c>
      <c r="C61" s="73" t="s">
        <v>36</v>
      </c>
      <c r="D61" s="75" t="s"/>
    </row>
    <row r="62" spans="1:4" ht="30" customHeight="1">
      <c r="A62" s="73">
        <v>60</v>
      </c>
      <c r="B62" s="74" t="s">
        <v>159</v>
      </c>
      <c r="C62" s="73" t="s">
        <v>36</v>
      </c>
      <c r="D62" s="75" t="s"/>
    </row>
    <row r="63" spans="1:4" ht="30" customHeight="1">
      <c r="A63" s="73">
        <v>61</v>
      </c>
      <c r="B63" s="74" t="s">
        <v>160</v>
      </c>
      <c r="C63" s="73" t="s">
        <v>36</v>
      </c>
      <c r="D63" s="75" t="s"/>
    </row>
    <row r="64" spans="1:4" ht="30" customHeight="1">
      <c r="A64" s="73">
        <v>62</v>
      </c>
      <c r="B64" s="74" t="s">
        <v>161</v>
      </c>
      <c r="C64" s="73" t="s">
        <v>36</v>
      </c>
      <c r="D64" s="75" t="s"/>
    </row>
    <row r="65" spans="1:4" ht="30" customHeight="1">
      <c r="A65" s="73">
        <v>63</v>
      </c>
      <c r="B65" s="74" t="s">
        <v>162</v>
      </c>
      <c r="C65" s="73" t="s">
        <v>36</v>
      </c>
      <c r="D65" s="75" t="s"/>
    </row>
    <row r="66" spans="1:4" ht="30" customHeight="1">
      <c r="A66" s="73">
        <v>64</v>
      </c>
      <c r="B66" s="74" t="s">
        <v>163</v>
      </c>
      <c r="C66" s="73" t="s">
        <v>36</v>
      </c>
      <c r="D66" s="75" t="s"/>
    </row>
    <row r="67" spans="1:4" ht="30" customHeight="1">
      <c r="A67" s="73">
        <v>65</v>
      </c>
      <c r="B67" s="74" t="s">
        <v>164</v>
      </c>
      <c r="C67" s="73" t="s">
        <v>36</v>
      </c>
      <c r="D67" s="75" t="s"/>
    </row>
    <row r="68" spans="1:4" ht="30" customHeight="1">
      <c r="A68" s="73">
        <v>66</v>
      </c>
      <c r="B68" s="74" t="s">
        <v>165</v>
      </c>
      <c r="C68" s="73" t="s">
        <v>36</v>
      </c>
      <c r="D68" s="75" t="s">
        <v>166</v>
      </c>
    </row>
    <row r="69" spans="1:4" ht="30" customHeight="1">
      <c r="A69" s="73">
        <v>67</v>
      </c>
      <c r="B69" s="74" t="s">
        <v>167</v>
      </c>
      <c r="C69" s="73" t="s">
        <v>36</v>
      </c>
      <c r="D69" s="75" t="s">
        <v>166</v>
      </c>
    </row>
    <row r="70" spans="1:4" ht="30" customHeight="1">
      <c r="A70" s="73">
        <v>68</v>
      </c>
      <c r="B70" s="74" t="s">
        <v>168</v>
      </c>
      <c r="C70" s="73" t="s">
        <v>36</v>
      </c>
      <c r="D70" s="75" t="s">
        <v>166</v>
      </c>
    </row>
    <row r="71" spans="1:4" ht="30" customHeight="1">
      <c r="A71" s="73">
        <v>69</v>
      </c>
      <c r="B71" s="74" t="s">
        <v>169</v>
      </c>
      <c r="C71" s="73" t="s">
        <v>36</v>
      </c>
      <c r="D71" s="75" t="s">
        <v>166</v>
      </c>
    </row>
    <row r="72" spans="1:4" ht="30" customHeight="1">
      <c r="A72" s="73">
        <v>70</v>
      </c>
      <c r="B72" s="74" t="s">
        <v>170</v>
      </c>
      <c r="C72" s="73" t="s">
        <v>36</v>
      </c>
      <c r="D72" s="75" t="s">
        <v>166</v>
      </c>
    </row>
    <row r="73" spans="1:4" ht="30" customHeight="1">
      <c r="A73" s="73">
        <v>71</v>
      </c>
      <c r="B73" s="74" t="s">
        <v>171</v>
      </c>
      <c r="C73" s="73" t="s">
        <v>36</v>
      </c>
      <c r="D73" s="75" t="s">
        <v>166</v>
      </c>
    </row>
    <row r="74" spans="1:4" ht="30" customHeight="1">
      <c r="A74" s="73">
        <v>72</v>
      </c>
      <c r="B74" s="74" t="s">
        <v>172</v>
      </c>
      <c r="C74" s="73" t="s">
        <v>36</v>
      </c>
      <c r="D74" s="75" t="s">
        <v>166</v>
      </c>
    </row>
    <row r="75" spans="1:4" ht="30" customHeight="1">
      <c r="A75" s="73">
        <v>73</v>
      </c>
      <c r="B75" s="74" t="s">
        <v>173</v>
      </c>
      <c r="C75" s="73" t="s">
        <v>36</v>
      </c>
      <c r="D75" s="75" t="s">
        <v>166</v>
      </c>
    </row>
    <row r="76" spans="1:4" ht="30" customHeight="1">
      <c r="A76" s="73">
        <v>74</v>
      </c>
      <c r="B76" s="74" t="s">
        <v>174</v>
      </c>
      <c r="C76" s="73" t="s">
        <v>36</v>
      </c>
      <c r="D76" s="75" t="s">
        <v>166</v>
      </c>
    </row>
    <row r="77" spans="1:4" ht="30" customHeight="1">
      <c r="A77" s="73">
        <v>75</v>
      </c>
      <c r="B77" s="74" t="s">
        <v>175</v>
      </c>
      <c r="C77" s="73" t="s">
        <v>36</v>
      </c>
      <c r="D77" s="75" t="s">
        <v>166</v>
      </c>
    </row>
    <row r="78" spans="1:4" ht="30" customHeight="1">
      <c r="A78" s="73">
        <v>76</v>
      </c>
      <c r="B78" s="74" t="s">
        <v>176</v>
      </c>
      <c r="C78" s="73" t="s">
        <v>36</v>
      </c>
      <c r="D78" s="75" t="s">
        <v>166</v>
      </c>
    </row>
    <row r="79" spans="1:4" ht="30" customHeight="1">
      <c r="A79" s="73">
        <v>77</v>
      </c>
      <c r="B79" s="74" t="s">
        <v>177</v>
      </c>
      <c r="C79" s="73" t="s">
        <v>36</v>
      </c>
      <c r="D79" s="75" t="s">
        <v>166</v>
      </c>
    </row>
    <row r="80" spans="1:4" ht="30" customHeight="1">
      <c r="A80" s="73">
        <v>78</v>
      </c>
      <c r="B80" s="74" t="s">
        <v>178</v>
      </c>
      <c r="C80" s="73" t="s">
        <v>36</v>
      </c>
      <c r="D80" s="75" t="s">
        <v>166</v>
      </c>
    </row>
    <row r="81" spans="1:4" ht="30" customHeight="1">
      <c r="A81" s="73">
        <v>79</v>
      </c>
      <c r="B81" s="74" t="s">
        <v>179</v>
      </c>
      <c r="C81" s="73" t="s">
        <v>36</v>
      </c>
      <c r="D81" s="75" t="s">
        <v>166</v>
      </c>
    </row>
    <row r="82" spans="1:4" ht="30" customHeight="1">
      <c r="A82" s="73">
        <v>80</v>
      </c>
      <c r="B82" s="74" t="s">
        <v>180</v>
      </c>
      <c r="C82" s="73" t="s">
        <v>36</v>
      </c>
      <c r="D82" s="75" t="s">
        <v>166</v>
      </c>
    </row>
    <row r="83" spans="1:4" ht="30" customHeight="1">
      <c r="A83" s="73">
        <v>81</v>
      </c>
      <c r="B83" s="74" t="s">
        <v>181</v>
      </c>
      <c r="C83" s="73" t="s">
        <v>36</v>
      </c>
      <c r="D83" s="75" t="s">
        <v>166</v>
      </c>
    </row>
    <row r="84" spans="1:4" ht="30" customHeight="1">
      <c r="A84" s="73">
        <v>82</v>
      </c>
      <c r="B84" s="74" t="s">
        <v>182</v>
      </c>
      <c r="C84" s="73" t="s">
        <v>36</v>
      </c>
      <c r="D84" s="75" t="s">
        <v>166</v>
      </c>
    </row>
    <row r="85" spans="1:4" ht="30" customHeight="1">
      <c r="A85" s="73">
        <v>83</v>
      </c>
      <c r="B85" s="74" t="s">
        <v>183</v>
      </c>
      <c r="C85" s="73" t="s">
        <v>36</v>
      </c>
      <c r="D85" s="75" t="s">
        <v>166</v>
      </c>
    </row>
    <row r="86" spans="1:4" ht="30" customHeight="1">
      <c r="A86" s="73">
        <v>84</v>
      </c>
      <c r="B86" s="74" t="s">
        <v>184</v>
      </c>
      <c r="C86" s="73" t="s">
        <v>36</v>
      </c>
      <c r="D86" s="75" t="s">
        <v>166</v>
      </c>
    </row>
    <row r="87" spans="1:4" ht="30" customHeight="1">
      <c r="A87" s="73">
        <v>85</v>
      </c>
      <c r="B87" s="74" t="s">
        <v>185</v>
      </c>
      <c r="C87" s="73" t="s">
        <v>36</v>
      </c>
      <c r="D87" s="75" t="s">
        <v>166</v>
      </c>
    </row>
    <row r="88" spans="1:4" ht="30" customHeight="1">
      <c r="A88" s="73">
        <v>86</v>
      </c>
      <c r="B88" s="74" t="s">
        <v>186</v>
      </c>
      <c r="C88" s="73" t="s">
        <v>36</v>
      </c>
      <c r="D88" s="75" t="s">
        <v>166</v>
      </c>
    </row>
    <row r="89" spans="1:4" ht="30" customHeight="1">
      <c r="A89" s="73">
        <v>87</v>
      </c>
      <c r="B89" s="74" t="s">
        <v>187</v>
      </c>
      <c r="C89" s="73" t="s">
        <v>36</v>
      </c>
      <c r="D89" s="75" t="s">
        <v>166</v>
      </c>
    </row>
    <row r="90" spans="1:4" ht="30" customHeight="1">
      <c r="A90" s="73">
        <v>88</v>
      </c>
      <c r="B90" s="74" t="s">
        <v>44</v>
      </c>
      <c r="C90" s="73" t="s">
        <v>45</v>
      </c>
      <c r="D90" s="76" t="s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/>
  <dimension ref="D28"/>
  <sheetViews>
    <sheetView showGridLines="1" workbookViewId="0"/>
  </sheetViews>
  <sheetFormatPr baseColWidth="8" defaultRowHeight="14.25"/>
  <cols>
    <col min="1" max="1" width="28.125" bestFit="1" customWidth="1"/>
    <col min="2" max="2" width="30.125" bestFit="1" customWidth="1"/>
    <col min="4" max="4" width="11.375" bestFit="1" customWidth="1"/>
  </cols>
  <sheetData>
    <row r="1" spans="1:4" ht="15.75">
      <c r="A1" s="77" t="s">
        <v>188</v>
      </c>
      <c r="B1" s="77" t="s">
        <v>189</v>
      </c>
      <c r="C1" s="77" t="s">
        <v>190</v>
      </c>
      <c r="D1" s="77" t="s">
        <v>191</v>
      </c>
    </row>
    <row r="2" spans="1:4">
      <c r="A2" s="76" t="s">
        <v>192</v>
      </c>
      <c r="B2" s="76" t="s">
        <v>193</v>
      </c>
      <c r="C2" s="76">
        <v>1</v>
      </c>
      <c r="D2" s="76">
        <v>5000</v>
      </c>
    </row>
    <row r="3" spans="1:4">
      <c r="A3" s="76" t="s">
        <v>32</v>
      </c>
      <c r="B3" s="76" t="s">
        <v>194</v>
      </c>
      <c r="C3" s="76">
        <v>2</v>
      </c>
      <c r="D3" s="76">
        <v>3000</v>
      </c>
    </row>
    <row r="4" spans="1:4">
      <c r="A4" s="76" t="s">
        <v>195</v>
      </c>
      <c r="B4" s="76" t="s">
        <v>196</v>
      </c>
      <c r="C4" s="76">
        <v>3</v>
      </c>
      <c r="D4" s="76">
        <v>2000</v>
      </c>
    </row>
    <row r="5" spans="1:4">
      <c r="A5" s="76" t="s">
        <v>197</v>
      </c>
      <c r="B5" s="76" t="s"/>
      <c r="C5" s="76">
        <v>4</v>
      </c>
      <c r="D5" s="76">
        <v>1000</v>
      </c>
    </row>
    <row r="6" spans="1:4">
      <c r="A6" s="78" t="s">
        <v>198</v>
      </c>
      <c r="B6" s="78" t="s">
        <v>199</v>
      </c>
      <c r="C6" s="78">
        <v>5</v>
      </c>
      <c r="D6" s="78">
        <v>1000</v>
      </c>
    </row>
    <row r="7" spans="1:4">
      <c r="A7" s="78" t="s">
        <v>200</v>
      </c>
      <c r="B7" s="78" t="s">
        <v>201</v>
      </c>
      <c r="C7" s="78">
        <v>6</v>
      </c>
      <c r="D7" s="78">
        <v>800</v>
      </c>
    </row>
    <row r="8" spans="1:4" s="102" customFormat="1">
      <c r="A8" s="76" t="s"/>
      <c r="B8" s="76" t="s"/>
      <c r="C8" s="76" t="s"/>
      <c r="D8" s="76" t="s"/>
    </row>
    <row r="9" spans="1:4">
      <c r="A9" s="76" t="s">
        <v>202</v>
      </c>
      <c r="B9" s="76" t="s">
        <v>203</v>
      </c>
      <c r="C9" s="76">
        <v>7</v>
      </c>
      <c r="D9" s="76">
        <v>3000</v>
      </c>
    </row>
    <row r="10" spans="1:4">
      <c r="A10" s="76" t="s">
        <v>204</v>
      </c>
      <c r="B10" s="76" t="s">
        <v>205</v>
      </c>
      <c r="C10" s="76">
        <v>8</v>
      </c>
      <c r="D10" s="76">
        <v>2000</v>
      </c>
    </row>
    <row r="11" spans="1:4">
      <c r="A11" s="76" t="s">
        <v>206</v>
      </c>
      <c r="B11" s="76" t="s">
        <v>207</v>
      </c>
      <c r="C11" s="76">
        <v>9</v>
      </c>
      <c r="D11" s="76">
        <v>1500</v>
      </c>
    </row>
    <row r="12" spans="1:4">
      <c r="A12" s="76" t="s">
        <v>208</v>
      </c>
      <c r="B12" s="76" t="s"/>
      <c r="C12" s="76">
        <v>10</v>
      </c>
      <c r="D12" s="76">
        <v>1000</v>
      </c>
    </row>
    <row r="13" spans="1:4">
      <c r="A13" s="78" t="s">
        <v>209</v>
      </c>
      <c r="B13" s="78" t="s">
        <v>40</v>
      </c>
      <c r="C13" s="78">
        <v>11</v>
      </c>
      <c r="D13" s="78">
        <v>800</v>
      </c>
    </row>
    <row r="14" spans="1:4">
      <c r="A14" s="78" t="s">
        <v>210</v>
      </c>
      <c r="B14" s="78" t="s">
        <v>211</v>
      </c>
      <c r="C14" s="78">
        <v>12</v>
      </c>
      <c r="D14" s="78">
        <v>600</v>
      </c>
    </row>
    <row r="15" spans="1:4" s="102" customFormat="1">
      <c r="A15" s="76" t="s"/>
      <c r="B15" s="76" t="s"/>
      <c r="C15" s="76" t="s"/>
      <c r="D15" s="76" t="s"/>
    </row>
    <row r="16" spans="1:4">
      <c r="A16" s="76" t="s">
        <v>212</v>
      </c>
      <c r="B16" s="76" t="s">
        <v>212</v>
      </c>
      <c r="C16" s="76">
        <v>13</v>
      </c>
      <c r="D16" s="79" t="s">
        <v>48</v>
      </c>
    </row>
    <row r="17" spans="1:4" hidden="1">
      <c r="A17" s="80" t="s">
        <v>193</v>
      </c>
      <c r="C17" s="80">
        <v>1</v>
      </c>
      <c r="D17" s="80">
        <v>5000</v>
      </c>
    </row>
    <row r="18" spans="1:4" hidden="1">
      <c r="A18" s="80" t="s">
        <v>194</v>
      </c>
      <c r="C18" s="80">
        <v>2</v>
      </c>
      <c r="D18" s="80">
        <v>3000</v>
      </c>
    </row>
    <row r="19" spans="1:4" hidden="1">
      <c r="A19" s="80" t="s">
        <v>196</v>
      </c>
      <c r="C19" s="80">
        <v>3</v>
      </c>
      <c r="D19" s="80">
        <v>2000</v>
      </c>
    </row>
    <row r="20" spans="4:4" hidden="1">
      <c r="D20" s="80">
        <v>1000</v>
      </c>
    </row>
    <row r="21" spans="1:4" hidden="1">
      <c r="A21" s="81" t="s">
        <v>199</v>
      </c>
      <c r="C21" s="81">
        <v>5</v>
      </c>
      <c r="D21" s="81">
        <v>1000</v>
      </c>
    </row>
    <row r="22" spans="1:4" hidden="1">
      <c r="A22" s="81" t="s">
        <v>201</v>
      </c>
      <c r="C22" s="81">
        <v>6</v>
      </c>
      <c r="D22" s="81">
        <v>800</v>
      </c>
    </row>
    <row r="23" spans="1:4" hidden="1">
      <c r="A23" s="80" t="s">
        <v>203</v>
      </c>
      <c r="C23" s="80">
        <v>7</v>
      </c>
      <c r="D23" s="80">
        <v>3000</v>
      </c>
    </row>
    <row r="24" spans="1:4" hidden="1">
      <c r="A24" s="80" t="s">
        <v>205</v>
      </c>
      <c r="C24" s="80">
        <v>8</v>
      </c>
      <c r="D24" s="80">
        <v>2000</v>
      </c>
    </row>
    <row r="25" spans="1:4" hidden="1">
      <c r="A25" s="80" t="s">
        <v>207</v>
      </c>
      <c r="C25" s="80">
        <v>9</v>
      </c>
      <c r="D25" s="80">
        <v>1500</v>
      </c>
    </row>
    <row r="26" spans="4:4" hidden="1">
      <c r="D26" s="80">
        <v>1000</v>
      </c>
    </row>
    <row r="27" spans="1:4" hidden="1">
      <c r="A27" s="81" t="s">
        <v>40</v>
      </c>
      <c r="C27" s="81">
        <v>11</v>
      </c>
      <c r="D27" s="81">
        <v>800</v>
      </c>
    </row>
    <row r="28" spans="1:4" hidden="1">
      <c r="A28" s="81" t="s">
        <v>211</v>
      </c>
      <c r="C28" s="81">
        <v>12</v>
      </c>
      <c r="D28" s="81">
        <v>600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2026-09-30T18:48:54Z</dcterms:created>
  <dcterms:modified xsi:type="dcterms:W3CDTF">2026-09-30T18:48:54Z</dcterms:modified>
</cp:coreProperties>
</file>