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="http://schemas.openxmlformats.org/spreadsheetml/2006/main" xmlns:r="http://schemas.openxmlformats.org/officeDocument/2006/relationships" xmlns:mc="http://schemas.openxmlformats.org/markup-compatibility/2006" mc:Ignorable="x15ac">
  <workbookPr defaultThemeVersion="166925"/>
  <x15ac:absPath url="F:\2-学科竞赛\6-科技创新奖评选\2025-2026学年评选\1-通知\"/>
  <bookViews>
    <workbookView activeTab="0"/>
  </bookViews>
  <sheets>
    <sheet name="表1.校区竞赛认定目录（2026年）" sheetId="1" r:id="rId3"/>
    <sheet name="表2.获奖金额及对应奖项" sheetId="2" r:id="rId4"/>
    <sheet name="附件4 科技创新奖学金汇总表（学生）" sheetId="3" r:id="rId5"/>
  </sheets>
  <calcPr calcId="191029"/>
</workbook>
</file>

<file path=xl/sharedStrings.xml><?xml version="1.0" encoding="utf-8"?>
<sst xmlns="http://schemas.openxmlformats.org/spreadsheetml/2006/main" count="302" uniqueCount="302">
  <si>
    <t/>
  </si>
  <si>
    <t>中国石油大学（北京）克拉玛依校区创新创业竞赛认定目录（2026年）</t>
  </si>
  <si>
    <t>序号</t>
  </si>
  <si>
    <t>竞赛名称</t>
  </si>
  <si>
    <t>竞赛级别</t>
  </si>
  <si>
    <t>备注</t>
  </si>
  <si>
    <t>中国国际大学生创新大赛</t>
  </si>
  <si>
    <t>一类</t>
  </si>
  <si>
    <t>含主赛道、产业赛道、红旅赛道</t>
  </si>
  <si>
    <t>“挑战杯”全国大学生课外学术科技作品竞赛主体赛</t>
  </si>
  <si>
    <t>不含其它分赛道及专项赛</t>
  </si>
  <si>
    <t>“挑战杯”中国大学生创业计划大赛主体赛</t>
  </si>
  <si>
    <t>“挑战杯”全国大学生课外学术科技作品竞赛-分赛道及专项赛</t>
  </si>
  <si>
    <t>二类</t>
  </si>
  <si>
    <t>含除主体赛外所有分赛道及专项赛</t>
  </si>
  <si>
    <t>“挑战杯”中国大学生创业计划大赛-分赛道及专项赛</t>
  </si>
  <si>
    <t>全国大学生创新创业训练计划年会展示</t>
  </si>
  <si>
    <t>ACM-ICPC国际大学生程序设计竞赛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</si>
  <si>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</si>
  <si>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</si>
  <si>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蓝桥杯全国大学生软件和信息技术大赛</t>
  </si>
  <si>
    <t>全国大学生地质技能竞赛</t>
  </si>
  <si>
    <t>睿抗机器人开发者大赛(RAICOM)</t>
  </si>
  <si>
    <t>华为ICT大赛</t>
  </si>
  <si>
    <t>中国机器人及人工智能大赛</t>
  </si>
  <si>
    <t>iCAN大学生创新创业大赛</t>
  </si>
  <si>
    <t>百度之星·程序设计大赛</t>
  </si>
  <si>
    <t>全国大学生计算机系统能力大赛</t>
  </si>
  <si>
    <t>全国大学生数字媒体科技作品及创意竞赛</t>
  </si>
  <si>
    <t>全球校园人工智能算法精英大赛</t>
  </si>
  <si>
    <t>全国大学生电子设计竞赛</t>
  </si>
  <si>
    <t>全国大学生机械创新设计大赛</t>
  </si>
  <si>
    <t>全国大学生智能汽车竞赛</t>
  </si>
  <si>
    <t>中国大学生工程实践与创新能力大赛</t>
  </si>
  <si>
    <t>全国大学生化工设计竞赛</t>
  </si>
  <si>
    <t>全国大学生机器人大赛（CURC）</t>
  </si>
  <si>
    <t>原全国大学生机器人大赛-①RoboMaster、②RoboCon</t>
  </si>
  <si>
    <t>全国大学生先进成图技术与产品信息建模创新大赛</t>
  </si>
  <si>
    <t>全国三维数字化创新设计大赛</t>
  </si>
  <si>
    <t>“西门子杯”中国智能制造挑战赛</t>
  </si>
  <si>
    <t>全国大学生金相技能大赛</t>
  </si>
  <si>
    <t>全国周培源大学生力学竞赛</t>
  </si>
  <si>
    <t>中国大学生机械工程创新创意大赛</t>
  </si>
  <si>
    <t>中美青年创客大赛</t>
  </si>
  <si>
    <t>大学生新一代信息通信科技大赛</t>
  </si>
  <si>
    <t>原“大唐杯”全国大学生新一代信息通信技术大赛</t>
  </si>
  <si>
    <t>全国大学生嵌入式芯片与系统设计竞赛</t>
  </si>
  <si>
    <t>全国大学生生命科学竞赛（CULSC）</t>
  </si>
  <si>
    <t>中国高校智能机器人创意大赛</t>
  </si>
  <si>
    <t>全国大学生节能减排社会实践与科技竞赛</t>
  </si>
  <si>
    <t>全国大学生化工实验大赛</t>
  </si>
  <si>
    <t>全国大学生物联网设计竞赛</t>
  </si>
  <si>
    <t>高教社杯全国大学生数学建模竞赛</t>
  </si>
  <si>
    <t>“外研社·国才杯”理解当代中国全国大学生外语能力大赛</t>
  </si>
  <si>
    <t>原外研社全国大学生英语系列赛-①英语演讲、②英语辩论、③英语写作、④英语阅读</t>
  </si>
  <si>
    <t>全国大学生光电设计竞赛</t>
  </si>
  <si>
    <t>全国大学生物理实验竞赛</t>
  </si>
  <si>
    <t>中国日报社“21世纪杯”全国英语演讲比赛</t>
  </si>
  <si>
    <t>原“21世纪杯”全国英语演讲比赛</t>
  </si>
  <si>
    <t>中华经典诵写讲大赛</t>
  </si>
  <si>
    <t>“外教社杯”全国高校学生跨文化能力大赛</t>
  </si>
  <si>
    <t>全国大学生统计建模大赛</t>
  </si>
  <si>
    <t>全国大学生电子商务“创新、创意及创业”挑战赛</t>
  </si>
  <si>
    <t>全国大学生市场调查与分析大赛</t>
  </si>
  <si>
    <t>全国高校商业精英挑战赛-①品牌策划竞赛、②会展专业创新创业实践竞赛、③国际贸易竞赛、④创新创业竞赛⑤会计与商业管理素例竞赛</t>
  </si>
  <si>
    <t>“学创杯”全国大学生创业综合模拟大赛</t>
  </si>
  <si>
    <t>“工行杯”全国大学生金融科技创新大赛</t>
  </si>
  <si>
    <t>全国大学生能源经济学术创意大赛</t>
  </si>
  <si>
    <t>“科云杯”全国大学生财会职业能力大赛</t>
  </si>
  <si>
    <t>中国石油工程设计大赛</t>
  </si>
  <si>
    <t>全国大学生计算机应用能力与数字素养大赛</t>
  </si>
  <si>
    <t>原全国大学生计算机应用能力与信息素养大赛</t>
  </si>
  <si>
    <t>“外教社·词达人杯”全国大学生英语词汇能力大赛</t>
  </si>
  <si>
    <t>全国大学生语言文字能力大赛</t>
  </si>
  <si>
    <t>全国大学生数学竞赛</t>
  </si>
  <si>
    <t>“求是杯”国际诗歌创作与翻译大赛</t>
  </si>
  <si>
    <t>时报金犊奖</t>
  </si>
  <si>
    <t>全国高校企业价值创造实战竞赛</t>
  </si>
  <si>
    <t>“东方杯”全国大学生勘探地球物理大赛</t>
  </si>
  <si>
    <t>全国高校俄语大赛</t>
  </si>
  <si>
    <t>全国大学生职业规划大赛</t>
  </si>
  <si>
    <t>中国研究生智慧城市技术与创意设计大赛</t>
  </si>
  <si>
    <t>中国研究生创新实践系列大赛</t>
  </si>
  <si>
    <t>中国研究生未来飞行器创新大赛</t>
  </si>
  <si>
    <t>中国研究生创“芯”大赛</t>
  </si>
  <si>
    <t>中国研究生创“芯”大赛——EDA精英挑战赛</t>
  </si>
  <si>
    <t>中国研究生人工智能创新大赛</t>
  </si>
  <si>
    <t>中国研究生机器人创新设计大赛</t>
  </si>
  <si>
    <t>中国研究生能源装备创新设计大赛</t>
  </si>
  <si>
    <t>中国研究生公共管理案例大赛</t>
  </si>
  <si>
    <t>中国研究生乡村振兴科技强农+创新大赛</t>
  </si>
  <si>
    <t>中国研究生网络安全创新大赛</t>
  </si>
  <si>
    <t>中国研究生金融科技创新大赛</t>
  </si>
  <si>
    <t>中国研究生“美丽中国”创新设计大赛</t>
  </si>
  <si>
    <t>中国研究生“美丽中国”创新设计大赛——生物多样性保护与利用创新大赛</t>
  </si>
  <si>
    <t>中国研究生工程管理案例大赛</t>
  </si>
  <si>
    <t>中国研究生企业管理创新大赛</t>
  </si>
  <si>
    <t>中国研究生操作系统开源创新大赛</t>
  </si>
  <si>
    <t>中国研究生“文化中国”两创大赛</t>
  </si>
  <si>
    <t>中国研究生国际中文教育案例大赛</t>
  </si>
  <si>
    <t>中国研究生数学建模竞赛</t>
  </si>
  <si>
    <t>中国研究生电子设计竞赛</t>
  </si>
  <si>
    <t>中国研究生智能建造创新大赛</t>
  </si>
  <si>
    <t>中国研究生“双碳”创新与创意大赛</t>
  </si>
  <si>
    <t>其他比赛未在排行榜中</t>
  </si>
  <si>
    <t>其他</t>
  </si>
  <si>
    <t>设置特等奖</t>
  </si>
  <si>
    <t>未设置特等奖</t>
  </si>
  <si>
    <t>获奖档次</t>
  </si>
  <si>
    <t>该奖项奖金</t>
  </si>
  <si>
    <t>一类国家级特等奖（含特）</t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</si>
  <si>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</si>
  <si>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</si>
  <si>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</si>
  <si>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</si>
  <si>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</si>
  <si>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</si>
  <si>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一类省部级特等奖（含特）</t>
  </si>
  <si>
    <t>一类省部级一等奖（不含特）</t>
  </si>
  <si>
    <t>一类省部级一等奖（含特）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</si>
  <si>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</si>
  <si>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</si>
  <si>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</si>
  <si>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</si>
  <si>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</si>
  <si>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</si>
  <si>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二类国家级三等奖（不含特）</t>
  </si>
  <si>
    <t>二类国家级三等奖（含特）</t>
  </si>
  <si>
    <t>二类省部级特等奖（含特）</t>
  </si>
  <si>
    <t>二类省部级一等奖（不含特）</t>
  </si>
  <si>
    <t>二类省部级一等奖（含特）</t>
  </si>
  <si>
    <t>二类省部级二等奖（不含特）</t>
  </si>
  <si>
    <t>其他竞赛奖项</t>
  </si>
  <si>
    <t>仅证书</t>
  </si>
  <si>
    <t>校区2025-2026学年科技创新奖学金申报信息汇总表（学生填）</t>
  </si>
  <si>
    <t>备注：标蓝格子有公式计算，无需自行填写</t>
  </si>
  <si>
    <t>姓名</t>
  </si>
  <si>
    <t>学号</t>
  </si>
  <si>
    <t>部门/学院</t>
  </si>
  <si>
    <t>发明专利</t>
  </si>
  <si>
    <t>竞赛名称
(请按照表1填写）</t>
  </si>
  <si>
    <t>获奖时间</t>
  </si>
  <si>
    <t>竞赛类别
（一类/二类/其他）</t>
  </si>
  <si>
    <t>获奖级别</t>
  </si>
  <si>
    <t>获奖等级</t>
  </si>
  <si>
    <t>该级别奖项是否设置特等奖</t>
  </si>
  <si>
    <t>特等标签</t>
  </si>
  <si>
    <t>获奖总额（元）</t>
  </si>
  <si>
    <t>参赛形式</t>
  </si>
  <si>
    <t>奖金分配比例
（填xx%，如20%）</t>
  </si>
  <si>
    <t>个人奖金金额（元）</t>
  </si>
  <si>
    <t>是否仅证书</t>
  </si>
  <si>
    <t>示例</t>
  </si>
  <si>
    <t>张三</t>
  </si>
  <si>
    <t>2023015xxx</t>
  </si>
  <si>
    <t>机电工程学院</t>
  </si>
  <si>
    <t>竞赛获奖</t>
  </si>
  <si>
    <t>国家级</t>
  </si>
  <si>
    <t>一等奖</t>
  </si>
  <si>
    <t>是</t>
  </si>
  <si>
    <t>（含特）</t>
  </si>
  <si>
    <t>团队</t>
  </si>
  <si>
    <t>省部级</t>
  </si>
  <si>
    <t>否</t>
  </si>
  <si>
    <t>个人</t>
  </si>
  <si>
    <t>王四</t>
  </si>
  <si>
    <t>发明专利：xxxx</t>
  </si>
  <si>
    <t>邹子涵</t>
  </si>
  <si>
    <t>2024016461</t>
  </si>
  <si>
    <t>二等奖</t>
  </si>
  <si>
    <t>刘好</t>
  </si>
  <si>
    <t>2023016042</t>
  </si>
  <si>
    <t>吴保润</t>
  </si>
  <si>
    <t>2023016896</t>
  </si>
  <si>
    <t>刘竞航</t>
  </si>
  <si>
    <t>2023016112</t>
  </si>
  <si>
    <t>三等奖</t>
  </si>
  <si>
    <t>余政超</t>
  </si>
  <si>
    <t>2023015690</t>
  </si>
  <si>
    <t>连泽智</t>
  </si>
  <si>
    <t>李鸿骏</t>
  </si>
  <si>
    <t>唐宇</t>
  </si>
  <si>
    <t>郭家旺</t>
  </si>
  <si>
    <t>王浩然</t>
  </si>
  <si>
    <t>胡俊涛</t>
  </si>
  <si>
    <t>杨景阔</t>
  </si>
  <si>
    <t>杜军昊</t>
  </si>
  <si>
    <t>昝锐</t>
  </si>
  <si>
    <t>翟益</t>
  </si>
  <si>
    <t>曹玄恒</t>
  </si>
  <si>
    <t>曾雨杰</t>
  </si>
  <si>
    <t>王彦粟</t>
  </si>
  <si>
    <t>张函林</t>
  </si>
  <si>
    <t>毛梓儒</t>
  </si>
  <si>
    <t>原冰雨</t>
  </si>
  <si>
    <t>孙英涛</t>
  </si>
  <si>
    <t>王诗宇</t>
  </si>
  <si>
    <t>段传文</t>
  </si>
  <si>
    <t>覃吴涵</t>
  </si>
  <si>
    <t>曾丽卓</t>
  </si>
  <si>
    <t>王康卓</t>
  </si>
  <si>
    <t>李子健</t>
  </si>
  <si>
    <t>罗培玮</t>
  </si>
  <si>
    <t>赖星雯</t>
  </si>
  <si>
    <t>石明台</t>
  </si>
  <si>
    <t>王博</t>
  </si>
  <si>
    <t>方柘裕</t>
  </si>
  <si>
    <t>王一鸣</t>
  </si>
  <si>
    <t>董依晨</t>
  </si>
  <si>
    <t>吴增明</t>
  </si>
  <si>
    <t>黄俊豪</t>
  </si>
  <si>
    <t>黄顺躅</t>
  </si>
  <si>
    <t>刘锦川</t>
  </si>
  <si>
    <t>孙涛涛</t>
  </si>
  <si>
    <t>刘晓雨</t>
  </si>
  <si>
    <t>杨凯</t>
  </si>
  <si>
    <t>王硕</t>
  </si>
  <si>
    <t>杨子腾</t>
  </si>
  <si>
    <t>于皓轩</t>
  </si>
  <si>
    <t>陈昱坤</t>
  </si>
  <si>
    <t>王娅楠</t>
  </si>
  <si>
    <t>夏华庚</t>
  </si>
  <si>
    <t>李昱昂</t>
  </si>
  <si>
    <t>纪圣琨</t>
  </si>
  <si>
    <t>郭祥轩</t>
  </si>
  <si>
    <t>杨宗申</t>
  </si>
  <si>
    <t>王进尧</t>
  </si>
  <si>
    <t>程明浩</t>
  </si>
  <si>
    <t>唐车与</t>
  </si>
  <si>
    <t>罗晨峰</t>
  </si>
  <si>
    <t>李超范</t>
  </si>
  <si>
    <t>贾婷悦</t>
  </si>
  <si>
    <t>丁彦熙</t>
  </si>
  <si>
    <t>程思凡</t>
  </si>
  <si>
    <t>武新坤</t>
  </si>
  <si>
    <t>尹智梁</t>
  </si>
  <si>
    <t>王敬龙</t>
  </si>
  <si>
    <t>杨峻骅</t>
  </si>
  <si>
    <t>金仁杰</t>
  </si>
  <si>
    <t>张郑磊</t>
  </si>
  <si>
    <t>纪兆一</t>
  </si>
  <si>
    <t>高子硕</t>
  </si>
  <si>
    <t>罗圣洁</t>
  </si>
  <si>
    <t>程思源</t>
  </si>
  <si>
    <t>于楚宸</t>
  </si>
  <si>
    <t>朱昱兴</t>
  </si>
  <si>
    <t>赵丹娜</t>
  </si>
  <si>
    <t>国际先进机器人及仿真技术大赛</t>
  </si>
  <si>
    <t>李嘉杰</t>
  </si>
  <si>
    <t>姚璇</t>
  </si>
  <si>
    <t>徐正华</t>
  </si>
  <si>
    <t>张方申</t>
  </si>
  <si>
    <t>李颖杰</t>
  </si>
  <si>
    <t>20230168872</t>
  </si>
  <si>
    <t>徐欣洁</t>
  </si>
  <si>
    <t>2024016496</t>
  </si>
  <si>
    <t>付星烨</t>
  </si>
  <si>
    <t>2024016437</t>
  </si>
  <si>
    <t>邹可心</t>
  </si>
  <si>
    <t>2024016602</t>
  </si>
  <si>
    <t>柳一洲</t>
  </si>
  <si>
    <t>刘渊博</t>
  </si>
  <si>
    <t>陈嘉宝</t>
  </si>
  <si>
    <t>夏天阳洋</t>
  </si>
  <si>
    <t>孔祥涛</t>
  </si>
  <si>
    <t>罗坤杨</t>
  </si>
  <si>
    <t>刘星光</t>
  </si>
  <si>
    <t>郑子航</t>
  </si>
  <si>
    <t>张振河</t>
  </si>
  <si>
    <t>李嘉誉</t>
  </si>
  <si>
    <t>孟子喾</t>
  </si>
  <si>
    <t>柯锦魁</t>
  </si>
  <si>
    <t>刘亦佳</t>
  </si>
  <si>
    <t>项颖</t>
  </si>
  <si>
    <t>刘如倩</t>
  </si>
  <si>
    <t>邱巍</t>
  </si>
  <si>
    <t>蒋启航</t>
  </si>
  <si>
    <t>李新锐</t>
  </si>
  <si>
    <t>吴世阳</t>
  </si>
  <si>
    <t>汪锦辉</t>
  </si>
  <si>
    <t>武晓鹏</t>
  </si>
  <si>
    <t>李思瑾</t>
  </si>
  <si>
    <t>程冠维</t>
  </si>
  <si>
    <t>（不含特）</t>
  </si>
  <si>
    <t>王虹鉴</t>
  </si>
  <si>
    <t>马浩凯</t>
  </si>
  <si>
    <t>朱婍尔</t>
  </si>
  <si>
    <t>周玉鑫</t>
  </si>
  <si>
    <t>解佰龙</t>
  </si>
  <si>
    <t>叶子灿</t>
  </si>
  <si>
    <t>肖应洪</t>
  </si>
  <si>
    <t>许皓</t>
  </si>
  <si>
    <t>刘博研</t>
  </si>
  <si>
    <t>2025016426</t>
  </si>
  <si>
    <t>张景冠</t>
  </si>
  <si>
    <t>学术论文</t>
  </si>
  <si>
    <t>论文发表：2026 6th International Conference on Artificial Intelligence, Big Data and Algorithms</t>
  </si>
  <si>
    <t>张清莹</t>
  </si>
  <si>
    <t>论文发表：2026 5th International Symposium on New Energy Technology Innovation and Low Carbon Development</t>
  </si>
  <si>
    <t>、</t>
  </si>
  <si>
    <t>宋安洵</t>
  </si>
  <si>
    <t>二类省部级三等奖（不含特）</t>
  </si>
</sst>
</file>

<file path=xl/styles.xml><?xml version="1.0" encoding="utf-8"?>
<styleSheet xmlns="http://schemas.openxmlformats.org/spreadsheetml/2006/main">
  <numFmts count="2">
    <numFmt numFmtId="300" formatCode="yyyy&quot;年&quot;m&quot;月&quot;d&quot;日&quot;;@"/>
    <numFmt numFmtId="301" formatCode="General"/>
  </numFmts>
  <fonts count="21">
    <font>
      <name val="等线"/>
      <charset val="134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等线"/>
      <charset val="134"/>
      <family val="3"/>
      <sz val="14"/>
      <scheme val="minor"/>
    </font>
    <font>
      <name val="等线"/>
    </font>
    <font>
      <name val="仿宋"/>
      <charset val="134"/>
      <family val="3"/>
      <b val="1"/>
      <sz val="12"/>
    </font>
    <font>
      <name val="仿宋"/>
      <charset val="134"/>
      <family val="3"/>
      <sz val="12"/>
    </font>
    <font>
      <name val="等线"/>
      <charset val="134"/>
      <family val="3"/>
      <b val="1"/>
      <color theme="1"/>
      <sz val="12"/>
      <scheme val="minor"/>
    </font>
    <font>
      <name val="宋体"/>
      <charset val="134"/>
      <family val="3"/>
      <b val="1"/>
      <sz val="12"/>
    </font>
    <font>
      <name val="等线"/>
      <charset val="134"/>
      <family val="2"/>
      <color rgb="FFFF0000"/>
      <sz val="11"/>
      <scheme val="minor"/>
    </font>
    <font>
      <name val="宋体"/>
      <sz val="12"/>
    </font>
    <font>
      <name val="宋体"/>
      <charset val="134"/>
      <family val="3"/>
      <sz val="12"/>
    </font>
    <font>
      <name val="宋体"/>
      <charset val="134"/>
      <family val="3"/>
      <sz val="9"/>
    </font>
    <font>
      <name val="宋体"/>
      <sz val="9"/>
    </font>
    <font>
      <name val="宋体"/>
      <color rgb="FF000000"/>
      <sz val="12"/>
    </font>
    <font>
      <name val="宋体"/>
      <sz val="9"/>
    </font>
    <font>
      <name val="SimSun"/>
      <sz val="12"/>
    </font>
    <font/>
    <font>
      <sz val="9"/>
    </font>
    <font>
      <name val="等线"/>
      <charset val="134"/>
      <family val="2"/>
      <color theme="1"/>
      <sz val="11"/>
      <scheme val="minor"/>
    </font>
    <font>
      <name val="等线"/>
      <charset val="134"/>
      <family val="3"/>
      <color theme="1"/>
      <sz val="11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FFFF"/>
      </patternFill>
    </fill>
    <fill>
      <patternFill patternType="none"/>
    </fill>
    <fill/>
    <fill/>
    <fill>
      <patternFill patternType="solid">
        <fgColor rgb="FF8CDDFA"/>
      </patternFill>
    </fill>
    <fill>
      <patternFill patternType="solid">
        <fgColor rgb="FF8CDDFA"/>
      </patternFill>
    </fill>
    <fill>
      <patternFill patternType="solid">
        <fgColor rgb="FF8CDDFA"/>
      </patternFill>
    </fill>
    <fill>
      <patternFill patternType="none"/>
    </fill>
    <fill>
      <patternFill patternType="solid">
        <fgColor rgb="FFFFFFFF"/>
      </patternFill>
    </fill>
    <fill>
      <patternFill patternType="none">
        <fgColor rgb="FFDE3C36"/>
      </patternFill>
    </fill>
    <fill>
      <patternFill patternType="solid">
        <f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</borders>
  <cellStyleXfs>
    <xf numFmtId="301" fontId="19" fillId="0" borderId="9" xfId="0">
      <alignment vertical="center"/>
    </xf>
    <xf numFmtId="301" fontId="20" fillId="12" borderId="9" xfId="0">
      <alignment vertical="center"/>
    </xf>
  </cellStyleXfs>
  <cellXfs count="13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 textRotation="0"/>
    </xf>
    <xf fontId="4" fillId="0" borderId="0" xfId="0">
      <alignment vertical="center" textRotation="0"/>
    </xf>
    <xf fontId="5" fillId="0" borderId="1" xfId="0">
      <alignment horizontal="center" vertical="center" textRotation="0"/>
    </xf>
    <xf fontId="5" fillId="0" borderId="2" xfId="0">
      <alignment horizontal="center" vertical="center" textRotation="0" wrapText="1"/>
    </xf>
    <xf fontId="6" fillId="0" borderId="3" xfId="0">
      <alignment horizontal="center" vertical="center" textRotation="0"/>
    </xf>
    <xf fontId="6" fillId="0" borderId="4" xfId="0">
      <alignment vertical="center" textRotation="0" wrapText="1"/>
    </xf>
    <xf fontId="6" fillId="0" borderId="4" xfId="0">
      <alignment horizontal="center" vertical="center" textRotation="0"/>
    </xf>
    <xf fontId="6" fillId="0" borderId="4" xfId="0">
      <alignment horizontal="center" vertical="center" textRotation="0" wrapText="1"/>
    </xf>
    <xf fontId="4" fillId="0" borderId="4" xfId="0">
      <alignment vertical="center" textRotation="0"/>
    </xf>
    <xf numFmtId="301" fontId="7" fillId="0" borderId="9" xfId="0" applyFont="1">
      <alignment vertical="center"/>
    </xf>
    <xf numFmtId="301" fontId="19" fillId="0" borderId="9" xfId="0">
      <alignment vertical="center"/>
    </xf>
    <xf numFmtId="301" fontId="19" fillId="2" borderId="9" xfId="0" applyFill="1">
      <alignment vertical="center"/>
    </xf>
    <xf numFmtId="301" fontId="19" fillId="0" borderId="9" xfId="0" applyAlignment="1">
      <alignment horizontal="right" vertical="center"/>
    </xf>
    <xf numFmtId="301" fontId="8" fillId="0" borderId="1" xfId="0" applyFont="1" applyBorder="1" applyAlignment="1">
      <alignment horizontal="center" vertical="center"/>
    </xf>
    <xf numFmtId="301" fontId="9" fillId="0" borderId="5" xfId="0" applyFont="1" applyBorder="1">
      <alignment vertical="center"/>
    </xf>
    <xf fontId="0" fillId="0" borderId="5" xfId="0">
      <alignment vertical="center"/>
    </xf>
    <xf numFmtId="0" fontId="10" fillId="0" borderId="5" xfId="0">
      <alignment horizontal="center" vertical="center"/>
    </xf>
    <xf numFmtId="301" fontId="11" fillId="0" borderId="1" xfId="0" applyFont="1" applyBorder="1" applyAlignment="1">
      <alignment horizontal="center" vertical="center"/>
    </xf>
    <xf numFmtId="301" fontId="8" fillId="0" borderId="1" xfId="0" applyFont="1" applyBorder="1" applyAlignment="1">
      <alignment horizontal="center" vertical="center" wrapText="1"/>
    </xf>
    <xf numFmtId="301" fontId="8" fillId="3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/>
    </xf>
    <xf numFmtId="301" fontId="11" fillId="3" borderId="1" xfId="0" applyFont="1" applyFill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>
      <alignment horizontal="center" vertical="center"/>
    </xf>
    <xf fontId="10" fillId="3" borderId="5" xfId="0">
      <alignment horizontal="center" vertical="center"/>
    </xf>
    <xf numFmtId="300" fontId="10" fillId="0" borderId="5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0"/>
    </xf>
    <xf numFmtId="67" fontId="11" fillId="0" borderId="1" xfId="0" applyNumberFormat="1" applyFont="1" applyBorder="1" applyAlignment="1">
      <alignment horizontal="center" vertical="center"/>
    </xf>
    <xf fontId="11" fillId="3" borderId="1" xfId="0">
      <alignment horizontal="center" vertical="center"/>
    </xf>
    <xf numFmtId="300" fontId="11" fillId="0" borderId="1" xfId="0" applyNumberFormat="1" applyFont="1" applyBorder="1" applyAlignment="1">
      <alignment horizontal="center" vertical="center"/>
    </xf>
    <xf numFmtId="301" fontId="11" fillId="3" borderId="1" xfId="0" applyFont="1" applyFill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/>
    </xf>
    <xf fontId="10" fillId="0" borderId="5" xfId="0">
      <alignment horizontal="center" vertical="center"/>
    </xf>
    <xf numFmtId="301" fontId="10" fillId="4" borderId="5" xfId="0" applyFont="1" applyFill="1" applyBorder="1" applyAlignment="1">
      <alignment horizontal="center" vertical="center"/>
    </xf>
    <xf fontId="13" fillId="0" borderId="5" xfId="0">
      <alignment horizontal="center" vertical="center" wrapText="0"/>
    </xf>
    <xf numFmtId="301" fontId="10" fillId="0" borderId="5" xfId="0" applyFont="1" applyBorder="1" applyAlignment="1">
      <alignment horizontal="center" vertical="center"/>
    </xf>
    <xf fontId="10" fillId="4" borderId="5" xfId="0">
      <alignment horizontal="center" vertical="center"/>
    </xf>
    <xf numFmtId="67" fontId="10" fillId="0" borderId="5" xfId="0" applyNumberFormat="1" applyFont="1" applyBorder="1" applyAlignment="1">
      <alignment horizontal="center" vertical="center"/>
    </xf>
    <xf numFmtId="300" fontId="10" fillId="0" borderId="5" xfId="0" applyNumberFormat="1" applyFont="1" applyBorder="1" applyAlignment="1">
      <alignment horizontal="center" vertical="center" textRotation="0" indent="0" justifyLastLine="0" shrinkToFit="0"/>
    </xf>
    <xf numFmtId="0" fontId="13" fillId="0" borderId="5" xfId="0" applyNumberFormat="1" applyFont="1" applyBorder="1" applyAlignment="1">
      <alignment horizontal="center" vertical="center" wrapText="0"/>
    </xf>
    <xf numFmtId="0" fontId="10" fillId="0" borderId="5" xfId="0" applyNumberFormat="1" applyFont="1" applyBorder="1" applyAlignment="1">
      <alignment horizontal="center" vertical="center"/>
    </xf>
    <xf numFmtId="301" fontId="13" fillId="0" borderId="5" xfId="0" applyFont="1" applyBorder="1" applyAlignment="1">
      <alignment horizontal="center" vertical="center" wrapText="0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0"/>
    </xf>
    <xf numFmtId="301" fontId="10" fillId="3" borderId="5" xfId="0" applyFont="1" applyFill="1" applyBorder="1" applyAlignment="1">
      <alignment horizontal="center" vertical="center"/>
    </xf>
    <xf fontId="16" fillId="0" borderId="5" xfId="0">
      <alignment horizontal="center" vertical="center"/>
    </xf>
    <xf numFmtId="0" fontId="16" fillId="0" borderId="5" xfId="0">
      <alignment horizontal="center" vertical="center"/>
    </xf>
    <xf numFmtId="301" fontId="16" fillId="0" borderId="5" xfId="0" applyFont="1" applyBorder="1" applyAlignment="1">
      <alignment horizontal="center" vertical="center"/>
    </xf>
    <xf numFmtId="0" fontId="10" fillId="5" borderId="5" xfId="0" applyNumberFormat="1" applyFont="1" applyFill="1" applyBorder="1" applyAlignment="1">
      <alignment horizontal="center" vertical="center"/>
    </xf>
    <xf fontId="0" fillId="5" borderId="5" xfId="0">
      <alignment vertical="center"/>
    </xf>
    <xf numFmtId="0" fontId="10" fillId="5" borderId="5" xfId="0">
      <alignment horizontal="center" vertical="center"/>
    </xf>
    <xf fontId="10" fillId="5" borderId="5" xfId="0">
      <alignment horizontal="center" vertical="center"/>
    </xf>
    <xf numFmtId="300" fontId="10" fillId="5" borderId="5" xfId="0" applyNumberFormat="1" applyFont="1" applyFill="1" applyBorder="1" applyAlignment="1">
      <alignment horizontal="center" vertical="center"/>
    </xf>
    <xf numFmtId="0" fontId="13" fillId="5" borderId="5" xfId="0" applyNumberFormat="1" applyFont="1" applyFill="1" applyBorder="1" applyAlignment="1">
      <alignment horizontal="center" vertical="center" wrapText="0"/>
    </xf>
    <xf numFmtId="301" fontId="10" fillId="5" borderId="5" xfId="0" applyFont="1" applyFill="1" applyBorder="1" applyAlignment="1">
      <alignment horizontal="center" vertical="center"/>
    </xf>
    <xf numFmtId="67" fontId="10" fillId="5" borderId="5" xfId="0" applyNumberFormat="1" applyFont="1" applyFill="1" applyBorder="1" applyAlignment="1">
      <alignment horizontal="center" vertical="center"/>
    </xf>
    <xf numFmtId="0" fontId="0" fillId="0" borderId="5" xfId="0">
      <alignment vertical="center"/>
    </xf>
    <xf numFmtId="0" fontId="10" fillId="0" borderId="5" xfId="0" applyNumberFormat="1" applyFont="1" applyBorder="1" applyAlignment="1">
      <alignment horizontal="center" vertical="center" textRotation="0" indent="0" justifyLastLine="0" shrinkToFit="0"/>
    </xf>
    <xf numFmtId="0" fontId="10" fillId="6" borderId="5" xfId="0" applyNumberFormat="1" applyFont="1" applyFill="1" applyBorder="1" applyAlignment="1">
      <alignment horizontal="center" vertical="center"/>
    </xf>
    <xf fontId="0" fillId="6" borderId="5" xfId="0">
      <alignment vertical="center"/>
    </xf>
    <xf numFmtId="0" fontId="10" fillId="6" borderId="5" xfId="0">
      <alignment horizontal="center" vertical="center"/>
    </xf>
    <xf fontId="10" fillId="6" borderId="5" xfId="0">
      <alignment horizontal="center" vertical="center"/>
    </xf>
    <xf numFmtId="300" fontId="10" fillId="6" borderId="5" xfId="0" applyNumberFormat="1" applyFont="1" applyFill="1" applyBorder="1" applyAlignment="1">
      <alignment horizontal="center" vertical="center"/>
    </xf>
    <xf numFmtId="0" fontId="13" fillId="6" borderId="5" xfId="0" applyNumberFormat="1" applyFont="1" applyFill="1" applyBorder="1" applyAlignment="1">
      <alignment horizontal="center" vertical="center" wrapText="0"/>
    </xf>
    <xf numFmtId="301" fontId="10" fillId="6" borderId="5" xfId="0" applyFont="1" applyFill="1" applyBorder="1" applyAlignment="1">
      <alignment horizontal="center" vertical="center"/>
    </xf>
    <xf numFmtId="67" fontId="10" fillId="6" borderId="5" xfId="0" applyNumberFormat="1" applyFont="1" applyFill="1" applyBorder="1" applyAlignment="1">
      <alignment horizontal="center" vertical="center"/>
    </xf>
    <xf fontId="0" fillId="7" borderId="0" xfId="0">
      <alignment vertical="center"/>
    </xf>
    <xf fontId="0" fillId="0" borderId="5" xfId="0">
      <alignment vertical="center" textRotation="0" indent="0" justifyLastLine="0" shrinkToFit="0"/>
    </xf>
    <xf fontId="10" fillId="0" borderId="5" xfId="0">
      <alignment horizontal="center" vertical="center" textRotation="0" indent="0" justifyLastLine="0" shrinkToFit="0"/>
    </xf>
    <xf numFmtId="0" fontId="10" fillId="0" borderId="5" xfId="0" applyNumberFormat="1" applyFont="1" applyBorder="1" applyAlignment="1">
      <alignment horizontal="center" vertical="center" textRotation="0" wrapText="1" indent="0" justifyLastLine="0" shrinkToFit="0"/>
    </xf>
    <xf numFmtId="0" fontId="13" fillId="0" borderId="5" xfId="0" applyNumberFormat="1" applyFont="1" applyBorder="1" applyAlignment="1">
      <alignment horizontal="center" vertical="center" textRotation="0" wrapText="0" indent="0" justifyLastLine="0" shrinkToFit="0"/>
    </xf>
    <xf numFmtId="301" fontId="10" fillId="4" borderId="5" xfId="0" applyFont="1" applyFill="1" applyBorder="1" applyAlignment="1">
      <alignment horizontal="center" vertical="center" textRotation="0" indent="0" justifyLastLine="0" shrinkToFit="0"/>
    </xf>
    <xf numFmtId="67" fontId="10" fillId="0" borderId="5" xfId="0" applyNumberFormat="1" applyFont="1" applyBorder="1" applyAlignment="1">
      <alignment horizontal="center" vertical="center" textRotation="0" indent="0" justifyLastLine="0" shrinkToFit="0"/>
    </xf>
    <xf numFmtId="49" fontId="10" fillId="0" borderId="5" xfId="0">
      <alignment horizontal="center" vertical="center" textRotation="0" indent="0" justifyLastLine="0" shrinkToFit="0"/>
    </xf>
    <xf numFmtId="301" fontId="10" fillId="0" borderId="5" xfId="0" applyFont="1" applyBorder="1" applyAlignment="1">
      <alignment horizontal="center" vertical="center" textRotation="0" indent="0" justifyLastLine="0" shrinkToFit="0"/>
    </xf>
    <xf fontId="16" fillId="0" borderId="5" xfId="0">
      <alignment horizontal="center" vertical="center" textRotation="0" indent="0" justifyLastLine="0" shrinkToFit="0"/>
    </xf>
    <xf numFmtId="0" fontId="15" fillId="0" borderId="5" xfId="0" applyNumberFormat="1" applyFont="1" applyBorder="1" applyAlignment="1">
      <alignment horizontal="center" vertical="center" textRotation="0" wrapText="0" indent="0" justifyLastLine="0" shrinkToFit="0"/>
    </xf>
    <xf numFmtId="0" fontId="10" fillId="0" borderId="5" xfId="0" applyNumberFormat="1" applyFont="1" applyBorder="1" applyAlignment="1">
      <alignment horizontal="center" vertical="center" textRotation="0" wrapText="1"/>
    </xf>
    <xf fontId="0" fillId="0" borderId="5" xfId="0">
      <alignment vertical="center" textRotation="0" indent="0" justifyLastLine="0" shrinkToFit="0"/>
    </xf>
    <xf fontId="10" fillId="0" borderId="5" xfId="0">
      <alignment horizontal="center" vertical="center" textRotation="0" indent="0" justifyLastLine="0" shrinkToFit="0"/>
    </xf>
    <xf fontId="10" fillId="0" borderId="5" xfId="0">
      <alignment horizontal="center" vertical="center"/>
    </xf>
    <xf numFmtId="301" fontId="10" fillId="4" borderId="5" xfId="0" applyFont="1" applyFill="1" applyBorder="1" applyAlignment="1">
      <alignment horizontal="center" vertical="center" textRotation="0" indent="0" justifyLastLine="0" shrinkToFit="0"/>
    </xf>
    <xf numFmtId="301" fontId="10" fillId="0" borderId="5" xfId="0" applyFont="1" applyBorder="1" applyAlignment="1">
      <alignment horizontal="center" vertical="center" textRotation="0" indent="0" justifyLastLine="0" shrinkToFit="0"/>
    </xf>
    <xf fontId="10" fillId="4" borderId="5" xfId="0">
      <alignment horizontal="center" vertical="center"/>
    </xf>
    <xf numFmtId="301" fontId="10" fillId="4" borderId="5" xfId="0" applyFont="1" applyFill="1" applyBorder="1" applyAlignment="1">
      <alignment horizontal="center" vertical="center"/>
    </xf>
    <xf fontId="17" fillId="0" borderId="5" xfId="0">
      <alignment vertical="center" textRotation="0" indent="0" justifyLastLine="0" shrinkToFit="0"/>
    </xf>
    <xf numFmtId="301" fontId="10" fillId="3" borderId="5" xfId="0" applyFont="1" applyFill="1" applyBorder="1" applyAlignment="1">
      <alignment horizontal="center" vertical="center" textRotation="0" indent="0" justifyLastLine="0" shrinkToFit="0"/>
    </xf>
    <xf fontId="17" fillId="0" borderId="6" xfId="0">
      <alignment vertical="center"/>
    </xf>
    <xf numFmtId="301" fontId="10" fillId="3" borderId="5" xfId="0" applyFont="1" applyFill="1" applyBorder="1" applyAlignment="1">
      <alignment horizontal="center" vertical="center" textRotation="0" indent="0" justifyLastLine="0" shrinkToFit="0"/>
    </xf>
    <xf numFmtId="0" fontId="10" fillId="5" borderId="5" xfId="0" applyNumberFormat="1" applyFont="1" applyFill="1" applyBorder="1" applyAlignment="1">
      <alignment horizontal="center" vertical="center" textRotation="0" indent="0" justifyLastLine="0" shrinkToFit="0"/>
    </xf>
    <xf fontId="0" fillId="5" borderId="5" xfId="0">
      <alignment vertical="center" textRotation="0" indent="0" justifyLastLine="0" shrinkToFit="0"/>
    </xf>
    <xf fontId="10" fillId="5" borderId="5" xfId="0">
      <alignment horizontal="center" vertical="center" textRotation="0" indent="0" justifyLastLine="0" shrinkToFit="0"/>
    </xf>
    <xf numFmtId="0" fontId="10" fillId="5" borderId="5" xfId="0">
      <alignment horizontal="center" vertical="center" textRotation="0" indent="0" justifyLastLine="0" shrinkToFit="0"/>
    </xf>
    <xf numFmtId="300" fontId="10" fillId="5" borderId="5" xfId="0" applyNumberFormat="1" applyFont="1" applyFill="1" applyBorder="1" applyAlignment="1">
      <alignment horizontal="center" vertical="center" textRotation="0" indent="0" justifyLastLine="0" shrinkToFit="0"/>
    </xf>
    <xf numFmtId="0" fontId="15" fillId="5" borderId="5" xfId="0" applyNumberFormat="1" applyFont="1" applyFill="1" applyBorder="1" applyAlignment="1">
      <alignment horizontal="center" vertical="center" textRotation="0" wrapText="0" indent="0" justifyLastLine="0" shrinkToFit="0"/>
    </xf>
    <xf numFmtId="67" fontId="10" fillId="5" borderId="5" xfId="0" applyNumberFormat="1" applyFont="1" applyFill="1" applyBorder="1" applyAlignment="1">
      <alignment horizontal="center" vertical="center" textRotation="0" indent="0" justifyLastLine="0" shrinkToFit="0"/>
    </xf>
    <xf numFmtId="0" fontId="10" fillId="0" borderId="5" xfId="0" applyNumberFormat="1" applyFont="1" applyBorder="1" applyAlignment="1">
      <alignment horizontal="center" vertical="center" textRotation="0" indent="0" justifyLastLine="0" shrinkToFit="0"/>
    </xf>
    <xf fontId="10" fillId="8" borderId="5" xfId="0">
      <alignment horizontal="center" vertical="center"/>
    </xf>
    <xf numFmtId="301" fontId="10" fillId="5" borderId="5" xfId="0" applyFont="1" applyFill="1" applyBorder="1" applyAlignment="1">
      <alignment horizontal="center" vertical="center" textRotation="0" indent="0" justifyLastLine="0" shrinkToFit="0"/>
    </xf>
    <xf fontId="10" fillId="4" borderId="5" xfId="0">
      <alignment horizontal="center" vertical="center" textRotation="0" justifyLastLine="0" shrinkToFit="0"/>
    </xf>
    <xf fontId="17" fillId="8" borderId="5" xfId="0">
      <alignment vertical="center" textRotation="0" indent="0" justifyLastLine="0" shrinkToFit="0"/>
    </xf>
    <xf fontId="10" fillId="8" borderId="5" xfId="0">
      <alignment horizontal="center" vertical="center" textRotation="0" indent="0" justifyLastLine="0" shrinkToFit="0"/>
    </xf>
    <xf fontId="10" fillId="8" borderId="5" xfId="0">
      <alignment horizontal="center" vertical="center"/>
    </xf>
    <xf fontId="0" fillId="8" borderId="0" xfId="0">
      <alignment vertical="center"/>
    </xf>
    <xf fontId="0" fillId="0" borderId="5" xfId="0">
      <alignment vertical="center"/>
    </xf>
    <xf fontId="15" fillId="0" borderId="5" xfId="0">
      <alignment horizontal="center" vertical="center" wrapText="0"/>
    </xf>
    <xf numFmtId="67" fontId="10" fillId="0" borderId="5" xfId="0">
      <alignment horizontal="center" vertical="center"/>
    </xf>
    <xf fontId="18" fillId="0" borderId="0" xfId="0">
      <alignment vertical="center" wrapText="0"/>
    </xf>
    <xf fontId="10" fillId="0" borderId="5" xfId="0">
      <alignment horizontal="center" vertical="center" textRotation="0"/>
    </xf>
    <xf fontId="10" fillId="0" borderId="7" xfId="0">
      <alignment horizontal="center" vertical="center" textRotation="0"/>
    </xf>
    <xf numFmtId="31" fontId="10" fillId="0" borderId="7" xfId="0">
      <alignment horizontal="center" vertical="center" textRotation="0"/>
    </xf>
    <xf fontId="10" fillId="0" borderId="5" xfId="0">
      <alignment horizontal="center" vertical="center" textRotation="0"/>
    </xf>
    <xf fontId="10" fillId="0" borderId="8" xfId="0">
      <alignment horizontal="center" vertical="center" textRotation="0"/>
    </xf>
    <xf numFmtId="31" fontId="10" fillId="0" borderId="8" xfId="0">
      <alignment horizontal="center" vertical="center" textRotation="0"/>
    </xf>
    <xf fontId="10" fillId="4" borderId="5" xfId="0">
      <alignment horizontal="center" vertical="center" justifyLastLine="0" shrinkToFit="0"/>
    </xf>
    <xf numFmtId="0" fontId="10" fillId="9" borderId="5" xfId="0" applyNumberFormat="1" applyFont="1" applyFill="1" applyBorder="1" applyAlignment="1">
      <alignment horizontal="center" vertical="center"/>
    </xf>
    <xf numFmtId="0" fontId="10" fillId="9" borderId="5" xfId="0" applyNumberFormat="1" applyFont="1" applyFill="1" applyBorder="1" applyAlignment="1">
      <alignment horizontal="center" vertical="center" textRotation="0" indent="0" justifyLastLine="0" shrinkToFit="0"/>
    </xf>
    <xf numFmtId="0" fontId="10" fillId="10" borderId="5" xfId="0">
      <alignment horizontal="center" vertical="center"/>
    </xf>
    <xf numFmtId="300" fontId="10" fillId="0" borderId="5" xfId="0">
      <alignment horizontal="center" vertical="center" textRotation="0" indent="0" justifyLastLine="0" shrinkToFit="0"/>
    </xf>
    <xf numFmtId="301" fontId="10" fillId="3" borderId="5" xfId="0" applyFont="1" applyFill="1" applyBorder="1" applyAlignment="1">
      <alignment horizontal="center" vertical="center"/>
    </xf>
    <xf numFmtId="0" fontId="10" fillId="11" borderId="5" xfId="0" applyNumberFormat="1" applyFont="1" applyFill="1" applyBorder="1" applyAlignment="1">
      <alignment horizontal="center" vertical="center"/>
    </xf>
    <xf numFmtId="300" fontId="10" fillId="0" borderId="5" xfId="0" applyNumberFormat="1" applyFont="1" applyBorder="1" applyAlignment="1">
      <alignment horizontal="center" vertical="center" justifyLastLine="0" shrinkToFit="0"/>
    </xf>
    <xf numFmtId="0" fontId="10" fillId="12" borderId="5" xfId="0">
      <alignment horizontal="center" vertical="center"/>
    </xf>
    <xf numFmtId="0" fontId="10" fillId="6" borderId="5" xfId="0" applyNumberFormat="1" applyFont="1" applyFill="1" applyBorder="1" applyAlignment="1">
      <alignment horizontal="center" vertical="center" textRotation="0" indent="0" justifyLastLine="0" shrinkToFit="0"/>
    </xf>
    <xf numFmtId="301" fontId="19" fillId="12" borderId="9" xfId="0" applyNumberFormat="1" applyFill="1" applyBorder="1" applyAlignment="1">
      <alignment vertical="center"/>
    </xf>
    <xf fontId="0" fillId="13" borderId="0" xfId="0">
      <alignment vertical="center"/>
    </xf>
    <xf fontId="0" fillId="14" borderId="0" xfId="0">
      <alignment vertical="center"/>
    </xf>
    <xf fontId="0" fillId="15" borderId="0" xfId="0">
      <alignment vertical="center"/>
    </xf>
  </cellXfs>
  <cellStyles>
    <cellStyle name="常规" xfId="0" builtinId="0"/>
    <cellStyle name="常规 2" xfId="1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D90"/>
  <sheetViews>
    <sheetView showGridLines="1" workbookViewId="0"/>
  </sheetViews>
  <sheetFormatPr defaultColWidth="8.21875" defaultRowHeight="34.2" customHeight="1"/>
  <cols>
    <col min="1" max="1" width="8.71094" customWidth="1"/>
    <col min="2" max="2" width="74.332" customWidth="1"/>
    <col min="3" max="3" width="9.66406" bestFit="1" customWidth="1"/>
    <col min="4" max="4" width="27" customWidth="1"/>
  </cols>
  <sheetData>
    <row r="1" spans="1:4" ht="34.2" customHeight="1">
      <c r="A1" s="4" t="s">
        <v>1</v>
      </c>
      <c r="C1" s="4" t="s"/>
      <c r="D1" s="5" t="s"/>
    </row>
    <row r="2" spans="1:4" ht="34.2" customHeight="1">
      <c r="A2" s="6" t="s">
        <v>2</v>
      </c>
      <c r="B2" s="7" t="s">
        <v>3</v>
      </c>
      <c r="C2" s="7" t="s">
        <v>4</v>
      </c>
      <c r="D2" s="7" t="s">
        <v>5</v>
      </c>
    </row>
    <row r="3" spans="1:4" ht="34.2" customHeight="1">
      <c r="A3" s="8">
        <v>1</v>
      </c>
      <c r="B3" s="9" t="s">
        <v>6</v>
      </c>
      <c r="C3" s="10" t="s">
        <v>7</v>
      </c>
      <c r="D3" s="11" t="s">
        <v>8</v>
      </c>
    </row>
    <row r="4" spans="1:4" ht="34.2" customHeight="1">
      <c r="A4" s="8">
        <v>2</v>
      </c>
      <c r="B4" s="9" t="s">
        <v>9</v>
      </c>
      <c r="C4" s="10" t="s">
        <v>7</v>
      </c>
      <c r="D4" s="11" t="s">
        <v>10</v>
      </c>
    </row>
    <row r="5" spans="1:4" ht="34.2" customHeight="1">
      <c r="A5" s="8">
        <v>3</v>
      </c>
      <c r="B5" s="9" t="s">
        <v>11</v>
      </c>
      <c r="C5" s="10" t="s">
        <v>7</v>
      </c>
      <c r="D5" s="11" t="s">
        <v>10</v>
      </c>
    </row>
    <row r="6" spans="1:4" ht="34.2" customHeight="1">
      <c r="A6" s="8">
        <v>4</v>
      </c>
      <c r="B6" s="9" t="s">
        <v>12</v>
      </c>
      <c r="C6" s="10" t="s">
        <v>13</v>
      </c>
      <c r="D6" s="11" t="s">
        <v>14</v>
      </c>
    </row>
    <row r="7" spans="1:4" ht="34.2" customHeight="1">
      <c r="A7" s="8">
        <v>5</v>
      </c>
      <c r="B7" s="9" t="s">
        <v>15</v>
      </c>
      <c r="C7" s="10" t="s">
        <v>13</v>
      </c>
      <c r="D7" s="11" t="s">
        <v>14</v>
      </c>
    </row>
    <row r="8" spans="1:4" ht="34.2" customHeight="1">
      <c r="A8" s="8">
        <v>6</v>
      </c>
      <c r="B8" s="9" t="s">
        <v>16</v>
      </c>
      <c r="C8" s="10" t="s">
        <v>13</v>
      </c>
      <c r="D8" s="11" t="s"/>
    </row>
    <row r="9" spans="1:4" ht="34.2" customHeight="1">
      <c r="A9" s="8">
        <v>7</v>
      </c>
      <c r="B9" s="9" t="s">
        <v>17</v>
      </c>
      <c r="C9" s="10" t="s">
        <v>13</v>
      </c>
      <c r="D9" s="11" t="s"/>
    </row>
    <row r="10" spans="1:4" ht="34.2" customHeight="1">
      <c r="A10" s="8">
        <v>8</v>
      </c>
      <c r="B10" s="9" t="s">
        <v>18</v>
      </c>
      <c r="C10" s="10" t="s">
        <v>13</v>
      </c>
      <c r="D10" s="11" t="s"/>
    </row>
    <row r="11" spans="1:4" ht="34.2" customHeight="1">
      <c r="A11" s="8">
        <v>9</v>
      </c>
      <c r="B11" s="9" t="s">
        <v>19</v>
      </c>
      <c r="C11" s="10" t="s">
        <v>13</v>
      </c>
      <c r="D11" s="11" t="s"/>
    </row>
    <row r="12" spans="1:4" ht="34.2" customHeight="1">
      <c r="A12" s="8">
        <v>10</v>
      </c>
      <c r="B12" s="9" t="s">
        <v>20</v>
      </c>
      <c r="C12" s="10" t="s">
        <v>13</v>
      </c>
      <c r="D12" s="11" t="s"/>
    </row>
    <row r="13" spans="1:4" ht="34.2" customHeight="1">
      <c r="A13" s="8">
        <v>11</v>
      </c>
      <c r="B13" s="9" t="s">
        <v>21</v>
      </c>
      <c r="C13" s="10" t="s">
        <v>13</v>
      </c>
      <c r="D13" s="11" t="s"/>
    </row>
    <row r="14" spans="1:4" ht="34.2" customHeight="1">
      <c r="A14" s="8">
        <v>12</v>
      </c>
      <c r="B14" s="9" t="s">
        <v>22</v>
      </c>
      <c r="C14" s="10" t="s">
        <v>13</v>
      </c>
      <c r="D14" s="11" t="s"/>
    </row>
    <row r="15" spans="1:4" ht="34.2" customHeight="1">
      <c r="A15" s="8">
        <v>13</v>
      </c>
      <c r="B15" s="9" t="s">
        <v>23</v>
      </c>
      <c r="C15" s="10" t="s">
        <v>13</v>
      </c>
      <c r="D15" s="11" t="s"/>
    </row>
    <row r="16" spans="1:4" ht="34.2" customHeight="1">
      <c r="A16" s="8">
        <v>14</v>
      </c>
      <c r="B16" s="9" t="s">
        <v>24</v>
      </c>
      <c r="C16" s="10" t="s">
        <v>13</v>
      </c>
      <c r="D16" s="11" t="s"/>
    </row>
    <row r="17" spans="1:4" ht="34.2" customHeight="1">
      <c r="A17" s="8">
        <v>15</v>
      </c>
      <c r="B17" s="9" t="s">
        <v>25</v>
      </c>
      <c r="C17" s="10" t="s">
        <v>13</v>
      </c>
      <c r="D17" s="11" t="s"/>
    </row>
    <row r="18" spans="1:4" ht="34.2" customHeight="1">
      <c r="A18" s="8">
        <v>16</v>
      </c>
      <c r="B18" s="9" t="s">
        <v>26</v>
      </c>
      <c r="C18" s="10" t="s">
        <v>13</v>
      </c>
      <c r="D18" s="11" t="s"/>
    </row>
    <row r="19" spans="1:4" ht="34.2" customHeight="1">
      <c r="A19" s="8">
        <v>17</v>
      </c>
      <c r="B19" s="9" t="s">
        <v>27</v>
      </c>
      <c r="C19" s="10" t="s">
        <v>13</v>
      </c>
      <c r="D19" s="11" t="s"/>
    </row>
    <row r="20" spans="1:4" ht="34.2" customHeight="1">
      <c r="A20" s="8">
        <v>18</v>
      </c>
      <c r="B20" s="9" t="s">
        <v>28</v>
      </c>
      <c r="C20" s="10" t="s">
        <v>13</v>
      </c>
      <c r="D20" s="11" t="s"/>
    </row>
    <row r="21" spans="1:4" ht="34.2" customHeight="1">
      <c r="A21" s="8">
        <v>19</v>
      </c>
      <c r="B21" s="9" t="s">
        <v>29</v>
      </c>
      <c r="C21" s="10" t="s">
        <v>13</v>
      </c>
      <c r="D21" s="11" t="s"/>
    </row>
    <row r="22" spans="1:4" ht="34.2" customHeight="1">
      <c r="A22" s="8">
        <v>20</v>
      </c>
      <c r="B22" s="9" t="s">
        <v>30</v>
      </c>
      <c r="C22" s="10" t="s">
        <v>13</v>
      </c>
      <c r="D22" s="11" t="s"/>
    </row>
    <row r="23" spans="1:4" ht="34.2" customHeight="1">
      <c r="A23" s="8">
        <v>21</v>
      </c>
      <c r="B23" s="9" t="s">
        <v>31</v>
      </c>
      <c r="C23" s="10" t="s">
        <v>13</v>
      </c>
      <c r="D23" s="11" t="s"/>
    </row>
    <row r="24" spans="1:4" ht="34.2" customHeight="1">
      <c r="A24" s="8">
        <v>22</v>
      </c>
      <c r="B24" s="9" t="s">
        <v>32</v>
      </c>
      <c r="C24" s="10" t="s">
        <v>13</v>
      </c>
      <c r="D24" s="11" t="s"/>
    </row>
    <row r="25" spans="1:4" ht="34.2" customHeight="1">
      <c r="A25" s="8">
        <v>23</v>
      </c>
      <c r="B25" s="9" t="s">
        <v>33</v>
      </c>
      <c r="C25" s="10" t="s">
        <v>13</v>
      </c>
      <c r="D25" s="11" t="s"/>
    </row>
    <row r="26" spans="1:4" ht="34.2" customHeight="1">
      <c r="A26" s="8">
        <v>24</v>
      </c>
      <c r="B26" s="9" t="s">
        <v>34</v>
      </c>
      <c r="C26" s="10" t="s">
        <v>13</v>
      </c>
      <c r="D26" s="11" t="s"/>
    </row>
    <row r="27" spans="1:4" ht="34.2" customHeight="1">
      <c r="A27" s="8">
        <v>25</v>
      </c>
      <c r="B27" s="9" t="s">
        <v>35</v>
      </c>
      <c r="C27" s="10" t="s">
        <v>13</v>
      </c>
      <c r="D27" s="11" t="s">
        <v>36</v>
      </c>
    </row>
    <row r="28" spans="1:4" ht="34.2" customHeight="1">
      <c r="A28" s="8">
        <v>26</v>
      </c>
      <c r="B28" s="9" t="s">
        <v>37</v>
      </c>
      <c r="C28" s="10" t="s">
        <v>13</v>
      </c>
      <c r="D28" s="11" t="s"/>
    </row>
    <row r="29" spans="1:4" ht="34.2" customHeight="1">
      <c r="A29" s="8">
        <v>27</v>
      </c>
      <c r="B29" s="9" t="s">
        <v>38</v>
      </c>
      <c r="C29" s="10" t="s">
        <v>13</v>
      </c>
      <c r="D29" s="11" t="s"/>
    </row>
    <row r="30" spans="1:4" ht="34.2" customHeight="1">
      <c r="A30" s="8">
        <v>28</v>
      </c>
      <c r="B30" s="9" t="s">
        <v>39</v>
      </c>
      <c r="C30" s="10" t="s">
        <v>13</v>
      </c>
      <c r="D30" s="11" t="s"/>
    </row>
    <row r="31" spans="1:4" ht="34.2" customHeight="1">
      <c r="A31" s="8">
        <v>29</v>
      </c>
      <c r="B31" s="9" t="s">
        <v>40</v>
      </c>
      <c r="C31" s="10" t="s">
        <v>13</v>
      </c>
      <c r="D31" s="11" t="s"/>
    </row>
    <row r="32" spans="1:4" ht="34.2" customHeight="1">
      <c r="A32" s="8">
        <v>30</v>
      </c>
      <c r="B32" s="9" t="s">
        <v>41</v>
      </c>
      <c r="C32" s="10" t="s">
        <v>13</v>
      </c>
      <c r="D32" s="11" t="s"/>
    </row>
    <row r="33" spans="1:4" ht="34.2" customHeight="1">
      <c r="A33" s="8">
        <v>31</v>
      </c>
      <c r="B33" s="9" t="s">
        <v>42</v>
      </c>
      <c r="C33" s="10" t="s">
        <v>13</v>
      </c>
      <c r="D33" s="11" t="s"/>
    </row>
    <row r="34" spans="1:4" ht="34.2" customHeight="1">
      <c r="A34" s="8">
        <v>32</v>
      </c>
      <c r="B34" s="9" t="s">
        <v>43</v>
      </c>
      <c r="C34" s="10" t="s">
        <v>13</v>
      </c>
      <c r="D34" s="11" t="s"/>
    </row>
    <row r="35" spans="1:4" ht="34.2" customHeight="1">
      <c r="A35" s="8">
        <v>33</v>
      </c>
      <c r="B35" s="9" t="s">
        <v>44</v>
      </c>
      <c r="C35" s="10" t="s">
        <v>13</v>
      </c>
      <c r="D35" s="11" t="s">
        <v>45</v>
      </c>
    </row>
    <row r="36" spans="1:4" ht="34.2" customHeight="1">
      <c r="A36" s="8">
        <v>34</v>
      </c>
      <c r="B36" s="9" t="s">
        <v>46</v>
      </c>
      <c r="C36" s="10" t="s">
        <v>13</v>
      </c>
      <c r="D36" s="11" t="s"/>
    </row>
    <row r="37" spans="1:4" ht="34.2" customHeight="1">
      <c r="A37" s="8">
        <v>35</v>
      </c>
      <c r="B37" s="9" t="s">
        <v>47</v>
      </c>
      <c r="C37" s="10" t="s">
        <v>13</v>
      </c>
      <c r="D37" s="11" t="s"/>
    </row>
    <row r="38" spans="1:4" ht="34.2" customHeight="1">
      <c r="A38" s="8">
        <v>36</v>
      </c>
      <c r="B38" s="9" t="s">
        <v>48</v>
      </c>
      <c r="C38" s="10" t="s">
        <v>13</v>
      </c>
      <c r="D38" s="11" t="s"/>
    </row>
    <row r="39" spans="1:4" ht="34.2" customHeight="1">
      <c r="A39" s="8">
        <v>37</v>
      </c>
      <c r="B39" s="9" t="s">
        <v>49</v>
      </c>
      <c r="C39" s="10" t="s">
        <v>13</v>
      </c>
      <c r="D39" s="11" t="s"/>
    </row>
    <row r="40" spans="1:4" ht="34.2" customHeight="1">
      <c r="A40" s="8">
        <v>38</v>
      </c>
      <c r="B40" s="9" t="s">
        <v>50</v>
      </c>
      <c r="C40" s="10" t="s">
        <v>13</v>
      </c>
      <c r="D40" s="11" t="s"/>
    </row>
    <row r="41" spans="1:4" ht="34.2" customHeight="1">
      <c r="A41" s="8">
        <v>39</v>
      </c>
      <c r="B41" s="9" t="s">
        <v>51</v>
      </c>
      <c r="C41" s="10" t="s">
        <v>13</v>
      </c>
      <c r="D41" s="11" t="s"/>
    </row>
    <row r="42" spans="1:4" ht="34.2" customHeight="1">
      <c r="A42" s="8">
        <v>40</v>
      </c>
      <c r="B42" s="9" t="s">
        <v>52</v>
      </c>
      <c r="C42" s="10" t="s">
        <v>13</v>
      </c>
      <c r="D42" s="11" t="s"/>
    </row>
    <row r="43" spans="1:4" ht="34.2" customHeight="1">
      <c r="A43" s="8">
        <v>41</v>
      </c>
      <c r="B43" s="9" t="s">
        <v>53</v>
      </c>
      <c r="C43" s="10" t="s">
        <v>13</v>
      </c>
      <c r="D43" s="11" t="s">
        <v>54</v>
      </c>
    </row>
    <row r="44" spans="1:4" ht="34.2" customHeight="1">
      <c r="A44" s="8">
        <v>42</v>
      </c>
      <c r="B44" s="9" t="s">
        <v>55</v>
      </c>
      <c r="C44" s="10" t="s">
        <v>13</v>
      </c>
      <c r="D44" s="11" t="s"/>
    </row>
    <row r="45" spans="1:4" ht="34.2" customHeight="1">
      <c r="A45" s="8">
        <v>43</v>
      </c>
      <c r="B45" s="9" t="s">
        <v>56</v>
      </c>
      <c r="C45" s="10" t="s">
        <v>13</v>
      </c>
      <c r="D45" s="11" t="s"/>
    </row>
    <row r="46" spans="1:4" ht="34.2" customHeight="1">
      <c r="A46" s="8">
        <v>44</v>
      </c>
      <c r="B46" s="9" t="s">
        <v>57</v>
      </c>
      <c r="C46" s="10" t="s">
        <v>13</v>
      </c>
      <c r="D46" s="11" t="s">
        <v>58</v>
      </c>
    </row>
    <row r="47" spans="1:4" ht="34.2" customHeight="1">
      <c r="A47" s="8">
        <v>45</v>
      </c>
      <c r="B47" s="9" t="s">
        <v>59</v>
      </c>
      <c r="C47" s="10" t="s">
        <v>13</v>
      </c>
      <c r="D47" s="11" t="s"/>
    </row>
    <row r="48" spans="1:4" ht="34.2" customHeight="1">
      <c r="A48" s="8">
        <v>46</v>
      </c>
      <c r="B48" s="9" t="s">
        <v>60</v>
      </c>
      <c r="C48" s="10" t="s">
        <v>13</v>
      </c>
      <c r="D48" s="11" t="s"/>
    </row>
    <row r="49" spans="1:4" ht="34.2" customHeight="1">
      <c r="A49" s="8">
        <v>47</v>
      </c>
      <c r="B49" s="9" t="s">
        <v>61</v>
      </c>
      <c r="C49" s="10" t="s">
        <v>13</v>
      </c>
      <c r="D49" s="11" t="s"/>
    </row>
    <row r="50" spans="1:4" ht="34.2" customHeight="1">
      <c r="A50" s="8">
        <v>48</v>
      </c>
      <c r="B50" s="9" t="s">
        <v>62</v>
      </c>
      <c r="C50" s="10" t="s">
        <v>13</v>
      </c>
      <c r="D50" s="11" t="s"/>
    </row>
    <row r="51" spans="1:4" ht="34.2" customHeight="1">
      <c r="A51" s="8">
        <v>49</v>
      </c>
      <c r="B51" s="9" t="s">
        <v>63</v>
      </c>
      <c r="C51" s="10" t="s">
        <v>13</v>
      </c>
      <c r="D51" s="11" t="s"/>
    </row>
    <row r="52" spans="1:4" ht="34.2" customHeight="1">
      <c r="A52" s="8">
        <v>50</v>
      </c>
      <c r="B52" s="9" t="s">
        <v>64</v>
      </c>
      <c r="C52" s="10" t="s">
        <v>13</v>
      </c>
      <c r="D52" s="11" t="s"/>
    </row>
    <row r="53" spans="1:4" ht="34.2" customHeight="1">
      <c r="A53" s="8">
        <v>51</v>
      </c>
      <c r="B53" s="9" t="s">
        <v>65</v>
      </c>
      <c r="C53" s="10" t="s">
        <v>13</v>
      </c>
      <c r="D53" s="11" t="s"/>
    </row>
    <row r="54" spans="1:4" ht="34.2" customHeight="1">
      <c r="A54" s="8">
        <v>52</v>
      </c>
      <c r="B54" s="9" t="s">
        <v>66</v>
      </c>
      <c r="C54" s="10" t="s">
        <v>13</v>
      </c>
      <c r="D54" s="11" t="s"/>
    </row>
    <row r="55" spans="1:4" ht="34.2" customHeight="1">
      <c r="A55" s="8">
        <v>53</v>
      </c>
      <c r="B55" s="9" t="s">
        <v>67</v>
      </c>
      <c r="C55" s="10" t="s">
        <v>13</v>
      </c>
      <c r="D55" s="11" t="s"/>
    </row>
    <row r="56" spans="1:4" ht="34.2" customHeight="1">
      <c r="A56" s="8">
        <v>54</v>
      </c>
      <c r="B56" s="9" t="s">
        <v>68</v>
      </c>
      <c r="C56" s="10" t="s">
        <v>13</v>
      </c>
      <c r="D56" s="11" t="s"/>
    </row>
    <row r="57" spans="1:4" ht="34.2" customHeight="1">
      <c r="A57" s="8">
        <v>55</v>
      </c>
      <c r="B57" s="9" t="s">
        <v>69</v>
      </c>
      <c r="C57" s="10" t="s">
        <v>13</v>
      </c>
      <c r="D57" s="11" t="s"/>
    </row>
    <row r="58" spans="1:4" ht="34.2" customHeight="1">
      <c r="A58" s="8">
        <v>56</v>
      </c>
      <c r="B58" s="9" t="s">
        <v>70</v>
      </c>
      <c r="C58" s="10" t="s">
        <v>13</v>
      </c>
      <c r="D58" s="11" t="s">
        <v>71</v>
      </c>
    </row>
    <row r="59" spans="1:4" ht="34.2" customHeight="1">
      <c r="A59" s="8">
        <v>57</v>
      </c>
      <c r="B59" s="9" t="s">
        <v>72</v>
      </c>
      <c r="C59" s="10" t="s">
        <v>13</v>
      </c>
      <c r="D59" s="11" t="s"/>
    </row>
    <row r="60" spans="1:4" ht="34.2" customHeight="1">
      <c r="A60" s="8">
        <v>58</v>
      </c>
      <c r="B60" s="9" t="s">
        <v>73</v>
      </c>
      <c r="C60" s="10" t="s">
        <v>13</v>
      </c>
      <c r="D60" s="11" t="s"/>
    </row>
    <row r="61" spans="1:4" ht="34.2" customHeight="1">
      <c r="A61" s="8">
        <v>59</v>
      </c>
      <c r="B61" s="9" t="s">
        <v>74</v>
      </c>
      <c r="C61" s="10" t="s">
        <v>13</v>
      </c>
      <c r="D61" s="11" t="s"/>
    </row>
    <row r="62" spans="1:4" ht="34.2" customHeight="1">
      <c r="A62" s="8">
        <v>60</v>
      </c>
      <c r="B62" s="9" t="s">
        <v>75</v>
      </c>
      <c r="C62" s="10" t="s">
        <v>13</v>
      </c>
      <c r="D62" s="11" t="s"/>
    </row>
    <row r="63" spans="1:4" ht="34.2" customHeight="1">
      <c r="A63" s="8">
        <v>61</v>
      </c>
      <c r="B63" s="9" t="s">
        <v>76</v>
      </c>
      <c r="C63" s="10" t="s">
        <v>13</v>
      </c>
      <c r="D63" s="11" t="s"/>
    </row>
    <row r="64" spans="1:4" ht="34.2" customHeight="1">
      <c r="A64" s="8">
        <v>62</v>
      </c>
      <c r="B64" s="9" t="s">
        <v>77</v>
      </c>
      <c r="C64" s="10" t="s">
        <v>13</v>
      </c>
      <c r="D64" s="11" t="s"/>
    </row>
    <row r="65" spans="1:4" ht="34.2" customHeight="1">
      <c r="A65" s="8">
        <v>63</v>
      </c>
      <c r="B65" s="9" t="s">
        <v>78</v>
      </c>
      <c r="C65" s="10" t="s">
        <v>13</v>
      </c>
      <c r="D65" s="11" t="s"/>
    </row>
    <row r="66" spans="1:4" ht="34.2" customHeight="1">
      <c r="A66" s="8">
        <v>64</v>
      </c>
      <c r="B66" s="9" t="s">
        <v>79</v>
      </c>
      <c r="C66" s="10" t="s">
        <v>13</v>
      </c>
      <c r="D66" s="11" t="s"/>
    </row>
    <row r="67" spans="1:4" ht="34.2" customHeight="1">
      <c r="A67" s="8">
        <v>65</v>
      </c>
      <c r="B67" s="9" t="s">
        <v>80</v>
      </c>
      <c r="C67" s="10" t="s">
        <v>13</v>
      </c>
      <c r="D67" s="11" t="s"/>
    </row>
    <row r="68" spans="1:4" ht="34.2" customHeight="1">
      <c r="A68" s="8">
        <v>66</v>
      </c>
      <c r="B68" s="9" t="s">
        <v>81</v>
      </c>
      <c r="C68" s="10" t="s">
        <v>13</v>
      </c>
      <c r="D68" s="11" t="s">
        <v>82</v>
      </c>
    </row>
    <row r="69" spans="1:4" ht="34.2" customHeight="1">
      <c r="A69" s="8">
        <v>67</v>
      </c>
      <c r="B69" s="9" t="s">
        <v>83</v>
      </c>
      <c r="C69" s="10" t="s">
        <v>13</v>
      </c>
      <c r="D69" s="11" t="s">
        <v>82</v>
      </c>
    </row>
    <row r="70" spans="1:4" ht="34.2" customHeight="1">
      <c r="A70" s="8">
        <v>68</v>
      </c>
      <c r="B70" s="9" t="s">
        <v>84</v>
      </c>
      <c r="C70" s="10" t="s">
        <v>13</v>
      </c>
      <c r="D70" s="11" t="s">
        <v>82</v>
      </c>
    </row>
    <row r="71" spans="1:4" ht="34.2" customHeight="1">
      <c r="A71" s="8">
        <v>69</v>
      </c>
      <c r="B71" s="9" t="s">
        <v>85</v>
      </c>
      <c r="C71" s="10" t="s">
        <v>13</v>
      </c>
      <c r="D71" s="11" t="s">
        <v>82</v>
      </c>
    </row>
    <row r="72" spans="1:4" ht="34.2" customHeight="1">
      <c r="A72" s="8">
        <v>70</v>
      </c>
      <c r="B72" s="9" t="s">
        <v>86</v>
      </c>
      <c r="C72" s="10" t="s">
        <v>13</v>
      </c>
      <c r="D72" s="11" t="s">
        <v>82</v>
      </c>
    </row>
    <row r="73" spans="1:4" ht="34.2" customHeight="1">
      <c r="A73" s="8">
        <v>71</v>
      </c>
      <c r="B73" s="9" t="s">
        <v>87</v>
      </c>
      <c r="C73" s="10" t="s">
        <v>13</v>
      </c>
      <c r="D73" s="11" t="s">
        <v>82</v>
      </c>
    </row>
    <row r="74" spans="1:4" ht="34.2" customHeight="1">
      <c r="A74" s="8">
        <v>72</v>
      </c>
      <c r="B74" s="9" t="s">
        <v>88</v>
      </c>
      <c r="C74" s="10" t="s">
        <v>13</v>
      </c>
      <c r="D74" s="11" t="s">
        <v>82</v>
      </c>
    </row>
    <row r="75" spans="1:4" ht="34.2" customHeight="1">
      <c r="A75" s="8">
        <v>73</v>
      </c>
      <c r="B75" s="9" t="s">
        <v>89</v>
      </c>
      <c r="C75" s="10" t="s">
        <v>13</v>
      </c>
      <c r="D75" s="11" t="s">
        <v>82</v>
      </c>
    </row>
    <row r="76" spans="1:4" ht="34.2" customHeight="1">
      <c r="A76" s="8">
        <v>74</v>
      </c>
      <c r="B76" s="9" t="s">
        <v>90</v>
      </c>
      <c r="C76" s="10" t="s">
        <v>13</v>
      </c>
      <c r="D76" s="11" t="s">
        <v>82</v>
      </c>
    </row>
    <row r="77" spans="1:4" ht="34.2" customHeight="1">
      <c r="A77" s="8">
        <v>75</v>
      </c>
      <c r="B77" s="9" t="s">
        <v>91</v>
      </c>
      <c r="C77" s="10" t="s">
        <v>13</v>
      </c>
      <c r="D77" s="11" t="s">
        <v>82</v>
      </c>
    </row>
    <row r="78" spans="1:4" ht="34.2" customHeight="1">
      <c r="A78" s="8">
        <v>76</v>
      </c>
      <c r="B78" s="9" t="s">
        <v>92</v>
      </c>
      <c r="C78" s="10" t="s">
        <v>13</v>
      </c>
      <c r="D78" s="11" t="s">
        <v>82</v>
      </c>
    </row>
    <row r="79" spans="1:4" ht="34.2" customHeight="1">
      <c r="A79" s="8">
        <v>77</v>
      </c>
      <c r="B79" s="9" t="s">
        <v>93</v>
      </c>
      <c r="C79" s="10" t="s">
        <v>13</v>
      </c>
      <c r="D79" s="11" t="s">
        <v>82</v>
      </c>
    </row>
    <row r="80" spans="1:4" ht="34.2" customHeight="1">
      <c r="A80" s="8">
        <v>78</v>
      </c>
      <c r="B80" s="9" t="s">
        <v>94</v>
      </c>
      <c r="C80" s="10" t="s">
        <v>13</v>
      </c>
      <c r="D80" s="11" t="s">
        <v>82</v>
      </c>
    </row>
    <row r="81" spans="1:4" ht="34.2" customHeight="1">
      <c r="A81" s="8">
        <v>79</v>
      </c>
      <c r="B81" s="9" t="s">
        <v>95</v>
      </c>
      <c r="C81" s="10" t="s">
        <v>13</v>
      </c>
      <c r="D81" s="11" t="s">
        <v>82</v>
      </c>
    </row>
    <row r="82" spans="1:4" ht="34.2" customHeight="1">
      <c r="A82" s="8">
        <v>80</v>
      </c>
      <c r="B82" s="9" t="s">
        <v>96</v>
      </c>
      <c r="C82" s="10" t="s">
        <v>13</v>
      </c>
      <c r="D82" s="11" t="s">
        <v>82</v>
      </c>
    </row>
    <row r="83" spans="1:4" ht="34.2" customHeight="1">
      <c r="A83" s="8">
        <v>81</v>
      </c>
      <c r="B83" s="9" t="s">
        <v>97</v>
      </c>
      <c r="C83" s="10" t="s">
        <v>13</v>
      </c>
      <c r="D83" s="11" t="s">
        <v>82</v>
      </c>
    </row>
    <row r="84" spans="1:4" ht="34.2" customHeight="1">
      <c r="A84" s="8">
        <v>82</v>
      </c>
      <c r="B84" s="9" t="s">
        <v>98</v>
      </c>
      <c r="C84" s="10" t="s">
        <v>13</v>
      </c>
      <c r="D84" s="11" t="s">
        <v>82</v>
      </c>
    </row>
    <row r="85" spans="1:4" ht="34.2" customHeight="1">
      <c r="A85" s="8">
        <v>83</v>
      </c>
      <c r="B85" s="9" t="s">
        <v>99</v>
      </c>
      <c r="C85" s="10" t="s">
        <v>13</v>
      </c>
      <c r="D85" s="11" t="s">
        <v>82</v>
      </c>
    </row>
    <row r="86" spans="1:4" ht="34.2" customHeight="1">
      <c r="A86" s="8">
        <v>84</v>
      </c>
      <c r="B86" s="9" t="s">
        <v>100</v>
      </c>
      <c r="C86" s="10" t="s">
        <v>13</v>
      </c>
      <c r="D86" s="11" t="s">
        <v>82</v>
      </c>
    </row>
    <row r="87" spans="1:4" ht="34.2" customHeight="1">
      <c r="A87" s="8">
        <v>85</v>
      </c>
      <c r="B87" s="9" t="s">
        <v>101</v>
      </c>
      <c r="C87" s="10" t="s">
        <v>13</v>
      </c>
      <c r="D87" s="11" t="s">
        <v>82</v>
      </c>
    </row>
    <row r="88" spans="1:4" ht="34.2" customHeight="1">
      <c r="A88" s="8">
        <v>86</v>
      </c>
      <c r="B88" s="9" t="s">
        <v>102</v>
      </c>
      <c r="C88" s="10" t="s">
        <v>13</v>
      </c>
      <c r="D88" s="11" t="s">
        <v>82</v>
      </c>
    </row>
    <row r="89" spans="1:4" ht="34.2" customHeight="1">
      <c r="A89" s="8">
        <v>87</v>
      </c>
      <c r="B89" s="9" t="s">
        <v>103</v>
      </c>
      <c r="C89" s="10" t="s">
        <v>13</v>
      </c>
      <c r="D89" s="11" t="s">
        <v>82</v>
      </c>
    </row>
    <row r="90" spans="1:4" ht="34.2" customHeight="1">
      <c r="A90" s="8">
        <v>88</v>
      </c>
      <c r="B90" s="9" t="s">
        <v>104</v>
      </c>
      <c r="C90" s="10" t="s">
        <v>105</v>
      </c>
      <c r="D90" s="12" t="s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/>
  <dimension ref="D27"/>
  <sheetViews>
    <sheetView showGridLines="1" workbookViewId="0"/>
  </sheetViews>
  <sheetFormatPr baseColWidth="8" defaultRowHeight="13.8"/>
  <cols>
    <col min="1" max="1" width="28.1094" bestFit="1" customWidth="1"/>
    <col min="2" max="2" width="30.1094" bestFit="1" customWidth="1"/>
  </cols>
  <sheetData>
    <row r="1" spans="1:4" ht="15.6">
      <c r="A1" s="13" t="s">
        <v>106</v>
      </c>
      <c r="B1" s="13" t="s">
        <v>107</v>
      </c>
      <c r="C1" s="13" t="s">
        <v>108</v>
      </c>
      <c r="D1" s="13" t="s">
        <v>109</v>
      </c>
    </row>
    <row r="2" spans="1:4">
      <c r="A2" s="14" t="s">
        <v>110</v>
      </c>
      <c r="B2" s="14" t="s">
        <v>111</v>
      </c>
      <c r="C2" s="14">
        <v>1</v>
      </c>
      <c r="D2" s="14">
        <v>10000</v>
      </c>
    </row>
    <row r="3" spans="1:4">
      <c r="A3" s="14" t="s">
        <v>112</v>
      </c>
      <c r="B3" s="14" t="s">
        <v>113</v>
      </c>
      <c r="C3" s="14">
        <v>2</v>
      </c>
      <c r="D3" s="14">
        <v>5000</v>
      </c>
    </row>
    <row r="4" spans="1:4">
      <c r="A4" s="14" t="s">
        <v>114</v>
      </c>
      <c r="B4" s="14" t="s">
        <v>115</v>
      </c>
      <c r="C4" s="14">
        <v>3</v>
      </c>
      <c r="D4" s="14">
        <v>2000</v>
      </c>
    </row>
    <row r="5" spans="1:4">
      <c r="A5" s="14" t="s">
        <v>116</v>
      </c>
      <c r="C5" s="14">
        <v>4</v>
      </c>
      <c r="D5" s="14">
        <v>1000</v>
      </c>
    </row>
    <row r="6" spans="1:4">
      <c r="A6" s="15" t="s">
        <v>117</v>
      </c>
      <c r="B6" s="15" t="s">
        <v>118</v>
      </c>
      <c r="C6" s="15">
        <v>5</v>
      </c>
      <c r="D6" s="15">
        <v>1000</v>
      </c>
    </row>
    <row r="7" spans="1:4">
      <c r="A7" s="15" t="s">
        <v>119</v>
      </c>
      <c r="B7" s="15" t="s">
        <v>120</v>
      </c>
      <c r="C7" s="15">
        <v>6</v>
      </c>
      <c r="D7" s="15">
        <v>800</v>
      </c>
    </row>
    <row r="8" spans="1:26" s="130" customFormat="1"/>
    <row r="9" spans="1:4">
      <c r="A9" s="14" t="s">
        <v>121</v>
      </c>
      <c r="B9" s="14" t="s">
        <v>122</v>
      </c>
      <c r="C9" s="14">
        <v>7</v>
      </c>
      <c r="D9" s="14">
        <v>3000</v>
      </c>
    </row>
    <row r="10" spans="1:4">
      <c r="A10" s="14" t="s">
        <v>123</v>
      </c>
      <c r="B10" s="14" t="s">
        <v>124</v>
      </c>
      <c r="C10" s="14">
        <v>8</v>
      </c>
      <c r="D10" s="14">
        <v>2000</v>
      </c>
    </row>
    <row r="11" spans="1:4">
      <c r="A11" s="14" t="s">
        <v>125</v>
      </c>
      <c r="B11" s="14" t="s">
        <v>126</v>
      </c>
      <c r="C11" s="14">
        <v>9</v>
      </c>
      <c r="D11" s="14">
        <v>1500</v>
      </c>
    </row>
    <row r="12" spans="1:4">
      <c r="A12" s="14" t="s">
        <v>127</v>
      </c>
      <c r="C12" s="14">
        <v>10</v>
      </c>
      <c r="D12" s="14">
        <v>1000</v>
      </c>
    </row>
    <row r="13" spans="1:4">
      <c r="A13" s="15" t="s">
        <v>128</v>
      </c>
      <c r="B13" s="15" t="s">
        <v>129</v>
      </c>
      <c r="C13" s="15">
        <v>11</v>
      </c>
      <c r="D13" s="15">
        <v>1000</v>
      </c>
    </row>
    <row r="14" spans="1:4">
      <c r="A14" s="15" t="s">
        <v>130</v>
      </c>
      <c r="B14" s="15" t="s">
        <v>131</v>
      </c>
      <c r="C14" s="15">
        <v>12</v>
      </c>
      <c r="D14" s="15">
        <v>800</v>
      </c>
    </row>
    <row r="15" spans="1:4">
      <c r="A15" s="14" t="s">
        <v>132</v>
      </c>
      <c r="B15" s="14" t="s">
        <v>132</v>
      </c>
      <c r="C15" s="14">
        <v>13</v>
      </c>
      <c r="D15" s="16" t="s">
        <v>133</v>
      </c>
    </row>
    <row r="16" spans="1:4" hidden="1">
      <c r="A16" s="14" t="s">
        <v>111</v>
      </c>
      <c r="C16" s="14">
        <v>1</v>
      </c>
      <c r="D16" s="14">
        <v>10000</v>
      </c>
    </row>
    <row r="17" spans="1:4" hidden="1">
      <c r="A17" s="14" t="s">
        <v>113</v>
      </c>
      <c r="C17" s="14">
        <v>2</v>
      </c>
      <c r="D17" s="14">
        <v>5000</v>
      </c>
    </row>
    <row r="18" spans="1:4" hidden="1">
      <c r="A18" s="14" t="s">
        <v>115</v>
      </c>
      <c r="C18" s="14">
        <v>3</v>
      </c>
      <c r="D18" s="14">
        <v>2000</v>
      </c>
    </row>
    <row r="19" spans="3:4" hidden="1">
      <c r="C19" s="14">
        <v>4</v>
      </c>
      <c r="D19" s="14">
        <v>1000</v>
      </c>
    </row>
    <row r="20" spans="1:4" hidden="1">
      <c r="A20" s="15" t="s">
        <v>118</v>
      </c>
      <c r="C20" s="15">
        <v>5</v>
      </c>
      <c r="D20" s="15">
        <v>1000</v>
      </c>
    </row>
    <row r="21" spans="1:4" hidden="1">
      <c r="A21" s="15" t="s">
        <v>120</v>
      </c>
      <c r="C21" s="15">
        <v>6</v>
      </c>
      <c r="D21" s="15">
        <v>800</v>
      </c>
    </row>
    <row r="22" spans="1:4" hidden="1">
      <c r="A22" s="14" t="s">
        <v>122</v>
      </c>
      <c r="C22" s="14">
        <v>7</v>
      </c>
      <c r="D22" s="14">
        <v>3000</v>
      </c>
    </row>
    <row r="23" spans="1:4" hidden="1">
      <c r="A23" s="14" t="s">
        <v>124</v>
      </c>
      <c r="C23" s="14">
        <v>8</v>
      </c>
      <c r="D23" s="14">
        <v>2000</v>
      </c>
    </row>
    <row r="24" spans="1:4" hidden="1">
      <c r="A24" s="14" t="s">
        <v>126</v>
      </c>
      <c r="C24" s="14">
        <v>9</v>
      </c>
      <c r="D24" s="14">
        <v>1500</v>
      </c>
    </row>
    <row r="25" spans="3:4" hidden="1">
      <c r="C25" s="14">
        <v>10</v>
      </c>
      <c r="D25" s="14">
        <v>1000</v>
      </c>
    </row>
    <row r="26" spans="1:4" hidden="1">
      <c r="A26" s="15" t="s">
        <v>129</v>
      </c>
      <c r="C26" s="15">
        <v>11</v>
      </c>
      <c r="D26" s="15">
        <v>1000</v>
      </c>
    </row>
    <row r="27" spans="1:4" hidden="1">
      <c r="A27" s="15" t="s">
        <v>131</v>
      </c>
      <c r="C27" s="15">
        <v>12</v>
      </c>
      <c r="D27" s="15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/>
  <dimension ref="X169"/>
  <sheetViews>
    <sheetView showGridLines="1" tabSelected="0" workbookViewId="0">
      <pane xSplit="4" ySplit="6" topLeftCell="E7" state="frozen"/>
    </sheetView>
  </sheetViews>
  <sheetFormatPr baseColWidth="8" defaultRowHeight="13.8"/>
  <cols>
    <col min="2" max="2" width="7.72266" bestFit="1" customWidth="1"/>
    <col min="3" max="3" width="11.2188" bestFit="1" customWidth="1"/>
    <col min="4" max="4" width="15.332" customWidth="1"/>
    <col min="5" max="5" width="10.8867" customWidth="1"/>
    <col min="6" max="6" width="38.2188" customWidth="1"/>
    <col min="7" max="7" width="17.332" customWidth="1"/>
    <col min="8" max="8" width="14" customWidth="1"/>
    <col min="9" max="9" width="9.88672" customWidth="1"/>
    <col min="10" max="10" width="10.4414" customWidth="1"/>
    <col min="11" max="11" width="9.88672" customWidth="1"/>
    <col min="12" max="12" width="9.88672" hidden="1" customWidth="1"/>
    <col min="13" max="13" width="19.8867" hidden="1" customWidth="1"/>
    <col min="14" max="14" width="10.6641" customWidth="1"/>
    <col min="16" max="16" width="15.2188" customWidth="1"/>
    <col min="18" max="18" width="12" customWidth="1"/>
    <col min="21" max="21" width="28.1094" bestFit="1" customWidth="1"/>
    <col min="22" max="22" width="30.1094" bestFit="1" customWidth="1"/>
    <col min="24" max="24" width="11.332" bestFit="1" customWidth="1"/>
  </cols>
  <sheetData>
    <row r="1" spans="1:18" ht="30.6" customHeight="1">
      <c r="A1" s="17" t="s">
        <v>134</v>
      </c>
      <c r="B1" s="17" t="s"/>
      <c r="C1" s="17" t="s"/>
      <c r="D1" s="17" t="s"/>
      <c r="E1" s="17" t="s"/>
      <c r="F1" s="17" t="s"/>
      <c r="G1" s="17" t="s"/>
      <c r="H1" s="17" t="s"/>
      <c r="I1" s="17" t="s"/>
      <c r="J1" s="17" t="s"/>
      <c r="K1" s="17" t="s"/>
      <c r="L1" s="17" t="s"/>
      <c r="M1" s="17" t="s"/>
      <c r="N1" s="17" t="s"/>
      <c r="O1" s="17" t="s"/>
      <c r="P1" s="17" t="s"/>
      <c r="Q1" s="17" t="s"/>
      <c r="R1" s="17" t="s"/>
    </row>
    <row r="2" spans="1:18" ht="23.4" customHeight="1">
      <c r="A2" s="18" t="s">
        <v>135</v>
      </c>
      <c r="B2" s="19" t="s"/>
      <c r="C2" s="19" t="s"/>
      <c r="D2" s="20" t="s"/>
      <c r="E2" s="19" t="s"/>
      <c r="F2" s="19" t="s"/>
      <c r="G2" s="19" t="s"/>
      <c r="H2" s="19" t="s"/>
      <c r="I2" s="19" t="s"/>
      <c r="J2" s="19" t="s"/>
      <c r="K2" s="19" t="s"/>
      <c r="L2" s="19" t="s"/>
      <c r="M2" s="19" t="s"/>
      <c r="N2" s="19" t="s"/>
      <c r="O2" s="19" t="s"/>
      <c r="P2" s="19" t="s"/>
      <c r="Q2" s="19" t="s"/>
      <c r="R2" s="19" t="s"/>
    </row>
    <row r="3" spans="1:18" ht="62.4">
      <c r="A3" s="17" t="s">
        <v>2</v>
      </c>
      <c r="B3" s="17" t="s">
        <v>136</v>
      </c>
      <c r="C3" s="17" t="s">
        <v>137</v>
      </c>
      <c r="D3" s="17" t="s">
        <v>138</v>
      </c>
      <c r="E3" s="21" t="s">
        <v>139</v>
      </c>
      <c r="F3" s="22" t="s">
        <v>140</v>
      </c>
      <c r="G3" s="22" t="s">
        <v>141</v>
      </c>
      <c r="H3" s="23" t="s">
        <v>142</v>
      </c>
      <c r="I3" s="17" t="s">
        <v>143</v>
      </c>
      <c r="J3" s="22" t="s">
        <v>144</v>
      </c>
      <c r="K3" s="22" t="s">
        <v>145</v>
      </c>
      <c r="L3" s="22" t="s">
        <v>146</v>
      </c>
      <c r="M3" s="22" t="s"/>
      <c r="N3" s="23" t="s">
        <v>147</v>
      </c>
      <c r="O3" s="22" t="s">
        <v>148</v>
      </c>
      <c r="P3" s="22" t="s">
        <v>149</v>
      </c>
      <c r="Q3" s="23" t="s">
        <v>150</v>
      </c>
      <c r="R3" s="23" t="s">
        <v>151</v>
      </c>
    </row>
    <row r="4" spans="1:18" ht="15.6">
      <c r="A4" s="21" t="s">
        <v>152</v>
      </c>
      <c r="B4" s="21" t="s">
        <v>153</v>
      </c>
      <c r="C4" s="24" t="s">
        <v>154</v>
      </c>
      <c r="D4" s="25" t="s">
        <v>155</v>
      </c>
      <c r="E4" s="21" t="s">
        <v>156</v>
      </c>
      <c r="F4" s="21" t="s">
        <v>6</v>
      </c>
      <c r="G4" s="26">
        <v>45901</v>
      </c>
      <c r="H4" s="27" t="str">
        <f>=VLOOKUP(F4,'表1.校区竞赛认定目录（2026年）'!B:C,2,0)</f>
        <v>一类</v>
      </c>
      <c r="I4" s="21" t="s">
        <v>157</v>
      </c>
      <c r="J4" s="21" t="s">
        <v>158</v>
      </c>
      <c r="K4" s="21" t="s">
        <v>159</v>
      </c>
      <c r="L4" s="21" t="str">
        <f>=_xlfn.IFS(K4="是","（含特）",K4="否","（不含特）")</f>
        <v>（含特）</v>
      </c>
      <c r="M4" s="21" t="str">
        <f>=H4&amp;I4&amp;J4&amp;L4</f>
        <v>一类国家级一等奖（含特）</v>
      </c>
      <c r="N4" s="27">
        <f>=VLOOKUP(M4,表2.获奖金额及对应奖项!A:D,4,0)</f>
        <v>5000</v>
      </c>
      <c r="O4" s="21" t="s">
        <v>161</v>
      </c>
      <c r="P4" s="28">
        <v>0.2</v>
      </c>
      <c r="Q4" s="27">
        <f>=N4*P4</f>
        <v>1000</v>
      </c>
      <c r="R4" s="27" t="str">
        <f>=IF(COUNT(FIND({1,2,3,4,5,6,7,8,9,0},Q4))&gt;0,"","仅证书")</f>
        <v/>
      </c>
    </row>
    <row r="5" spans="1:18" ht="15.6">
      <c r="A5" s="21" t="s">
        <v>152</v>
      </c>
      <c r="B5" s="21" t="s">
        <v>153</v>
      </c>
      <c r="C5" s="24" t="s">
        <v>154</v>
      </c>
      <c r="D5" s="29" t="s">
        <v>155</v>
      </c>
      <c r="E5" s="21" t="s">
        <v>156</v>
      </c>
      <c r="F5" s="25" t="s">
        <v>73</v>
      </c>
      <c r="G5" s="26">
        <v>46265</v>
      </c>
      <c r="H5" s="27" t="str">
        <f>=VLOOKUP(F5,'表1.校区竞赛认定目录（2026年）'!B:C,2,0)</f>
        <v>二类</v>
      </c>
      <c r="I5" s="21" t="s">
        <v>162</v>
      </c>
      <c r="J5" s="21" t="s">
        <v>158</v>
      </c>
      <c r="K5" s="21" t="s">
        <v>163</v>
      </c>
      <c r="L5" s="21" t="str">
        <f>=_xlfn.IFS(K5="是","（含特）",K5="否","（不含特）")</f>
        <v>（不含特）</v>
      </c>
      <c r="M5" s="21" t="str">
        <f>=H5&amp;I5&amp;J5&amp;L5</f>
        <v>二类省部级一等奖（不含特）</v>
      </c>
      <c r="N5" s="27">
        <f>=VLOOKUP(M5,表2.获奖金额及对应奖项!A:D,4,0)</f>
        <v>1000</v>
      </c>
      <c r="O5" s="21" t="s">
        <v>164</v>
      </c>
      <c r="P5" s="28">
        <v>1</v>
      </c>
      <c r="Q5" s="30">
        <f>=N5*P5</f>
        <v>1000</v>
      </c>
      <c r="R5" s="27" t="str">
        <f>=IF(COUNT(FIND({1,2,3,4,5,6,7,8,9,0},Q5))&gt;0,"","仅证书")</f>
        <v/>
      </c>
    </row>
    <row r="6" spans="1:18" ht="15.6">
      <c r="A6" s="21" t="s">
        <v>152</v>
      </c>
      <c r="B6" s="21" t="s">
        <v>165</v>
      </c>
      <c r="C6" s="24" t="s">
        <v>154</v>
      </c>
      <c r="D6" s="29" t="s">
        <v>155</v>
      </c>
      <c r="E6" s="21" t="s">
        <v>139</v>
      </c>
      <c r="F6" s="21" t="s">
        <v>166</v>
      </c>
      <c r="G6" s="26">
        <v>46112</v>
      </c>
      <c r="H6" s="27" t="e">
        <f>=VLOOKUP(F6,'表1.校区竞赛认定目录（2026年）'!B:C,2,0)</f>
        <v>#N/A</v>
      </c>
      <c r="I6" s="21" t="s"/>
      <c r="J6" s="21" t="s"/>
      <c r="K6" s="21" t="s"/>
      <c r="L6" s="21" t="e">
        <f>=_xlfn.IFS(K6="是","（含特）",K6="否","（不含特）")</f>
        <v>#N/A</v>
      </c>
      <c r="M6" s="21" t="e">
        <f>=H6&amp;I6&amp;J6&amp;L6</f>
        <v>#N/A</v>
      </c>
      <c r="N6" s="27" t="e">
        <f>=VLOOKUP(M6,表2.获奖金额及对应奖项!A:D,4,0)</f>
        <v>#N/A</v>
      </c>
      <c r="O6" s="21" t="s">
        <v>164</v>
      </c>
      <c r="P6" s="28">
        <v>1</v>
      </c>
      <c r="Q6" s="27">
        <v>100</v>
      </c>
      <c r="R6" s="27" t="str">
        <f>=IF(COUNT(FIND({1,2,3,4,5,6,7,8,9,0},Q6))&gt;0,"","仅证书")</f>
        <v/>
      </c>
    </row>
    <row r="7" spans="1:18" ht="15.6">
      <c r="A7" s="25">
        <f>=ROW()-6</f>
        <v>1</v>
      </c>
      <c r="B7" s="25" t="s">
        <v>167</v>
      </c>
      <c r="C7" s="24" t="s">
        <v>168</v>
      </c>
      <c r="D7" s="29" t="s">
        <v>155</v>
      </c>
      <c r="E7" s="21" t="s">
        <v>156</v>
      </c>
      <c r="F7" s="25" t="s">
        <v>20</v>
      </c>
      <c r="G7" s="31">
        <v>46150</v>
      </c>
      <c r="H7" s="27" t="str">
        <f>=VLOOKUP(F7,'表1.校区竞赛认定目录（2026年）'!B:C,2,0)</f>
        <v>二类</v>
      </c>
      <c r="I7" s="25" t="s">
        <v>162</v>
      </c>
      <c r="J7" s="25" t="s">
        <v>169</v>
      </c>
      <c r="K7" s="32" t="s">
        <v>163</v>
      </c>
      <c r="L7" s="21" t="str">
        <f>=_xlfn.IFS(K7="是","（含特）",K7="否","（不含特）")</f>
        <v>（不含特）</v>
      </c>
      <c r="M7" s="21" t="str">
        <f>=H7&amp;I7&amp;J7&amp;L7</f>
        <v>二类省部级二等奖（不含特）</v>
      </c>
      <c r="N7" s="27">
        <f>=VLOOKUP(M7,表2.获奖金额及对应奖项!A:D,4,0)</f>
        <v>800</v>
      </c>
      <c r="O7" s="25" t="s">
        <v>164</v>
      </c>
      <c r="P7" s="33">
        <v>1</v>
      </c>
      <c r="Q7" s="34">
        <f>=N7*P7</f>
        <v>800</v>
      </c>
      <c r="R7" s="27" t="str">
        <f>=IF(COUNT(FIND({1,2,3,4,5,6,7,8,9,0},Q7))&gt;0,"","仅证书")</f>
        <v/>
      </c>
    </row>
    <row r="8" spans="1:18" ht="15.6">
      <c r="A8" s="25">
        <f>=ROW()-6</f>
        <v>2</v>
      </c>
      <c r="B8" s="25" t="s">
        <v>170</v>
      </c>
      <c r="C8" s="24" t="s">
        <v>171</v>
      </c>
      <c r="D8" s="29" t="s">
        <v>155</v>
      </c>
      <c r="E8" s="25" t="s">
        <v>156</v>
      </c>
      <c r="F8" s="25" t="s">
        <v>73</v>
      </c>
      <c r="G8" s="35">
        <v>46250</v>
      </c>
      <c r="H8" s="27" t="str">
        <f>=VLOOKUP(F8,'表1.校区竞赛认定目录（2026年）'!B:C,2,0)</f>
        <v>二类</v>
      </c>
      <c r="I8" s="25" t="s">
        <v>157</v>
      </c>
      <c r="J8" s="25" t="s">
        <v>169</v>
      </c>
      <c r="K8" s="32" t="s">
        <v>163</v>
      </c>
      <c r="L8" s="21" t="str">
        <f>=_xlfn.IFS(K8="是","（含特）",K8="否","（不含特）")</f>
        <v>（不含特）</v>
      </c>
      <c r="M8" s="21" t="str">
        <f>=H8&amp;I8&amp;J8&amp;L8</f>
        <v>二类国家级二等奖（不含特）</v>
      </c>
      <c r="N8" s="27">
        <f>=VLOOKUP(M8,表2.获奖金额及对应奖项!A:D,4,0)</f>
        <v>2000</v>
      </c>
      <c r="O8" s="25" t="s">
        <v>164</v>
      </c>
      <c r="P8" s="33">
        <v>1</v>
      </c>
      <c r="Q8" s="34">
        <f>=N8*P8</f>
        <v>2000</v>
      </c>
      <c r="R8" s="36" t="str">
        <f>=IF(COUNT(FIND({1,2,3,4,5,6,7,8,9,0},Q8))&gt;0,"","仅证书")</f>
        <v/>
      </c>
    </row>
    <row r="9" spans="1:18" ht="15.6">
      <c r="A9" s="25">
        <f>=ROW()-6</f>
        <v>3</v>
      </c>
      <c r="B9" s="25" t="s">
        <v>172</v>
      </c>
      <c r="C9" s="24" t="s">
        <v>173</v>
      </c>
      <c r="D9" s="29" t="s">
        <v>155</v>
      </c>
      <c r="E9" s="25" t="s">
        <v>156</v>
      </c>
      <c r="F9" s="25" t="s">
        <v>73</v>
      </c>
      <c r="G9" s="35">
        <v>45992</v>
      </c>
      <c r="H9" s="27" t="str">
        <f>=VLOOKUP(F9,'表1.校区竞赛认定目录（2026年）'!B:C,2,0)</f>
        <v>二类</v>
      </c>
      <c r="I9" s="25" t="s">
        <v>157</v>
      </c>
      <c r="J9" s="25" t="s">
        <v>158</v>
      </c>
      <c r="K9" s="32" t="s">
        <v>163</v>
      </c>
      <c r="L9" s="21" t="str">
        <f>=_xlfn.IFS(K9="是","（含特）",K9="否","（不含特）")</f>
        <v>（不含特）</v>
      </c>
      <c r="M9" s="21" t="str">
        <f>=H9&amp;I9&amp;J9&amp;L9</f>
        <v>二类国家级一等奖（不含特）</v>
      </c>
      <c r="N9" s="27">
        <f>=VLOOKUP(M9,表2.获奖金额及对应奖项!A:D,4,0)</f>
        <v>3000</v>
      </c>
      <c r="O9" s="25" t="s">
        <v>164</v>
      </c>
      <c r="P9" s="33">
        <v>1</v>
      </c>
      <c r="Q9" s="34">
        <f>=N9*P9</f>
        <v>3000</v>
      </c>
      <c r="R9" s="27" t="str">
        <f>=IF(COUNT(FIND({1,2,3,4,5,6,7,8,9,0},Q9))&gt;0,"","仅证书")</f>
        <v/>
      </c>
    </row>
    <row r="10" spans="1:18" ht="15.6">
      <c r="A10" s="25">
        <f>=ROW()-6</f>
        <v>4</v>
      </c>
      <c r="B10" s="25" t="s">
        <v>174</v>
      </c>
      <c r="C10" s="24" t="s">
        <v>175</v>
      </c>
      <c r="D10" s="29" t="s">
        <v>155</v>
      </c>
      <c r="E10" s="25" t="s">
        <v>156</v>
      </c>
      <c r="F10" s="25" t="s">
        <v>38</v>
      </c>
      <c r="G10" s="35">
        <v>45997</v>
      </c>
      <c r="H10" s="27" t="str">
        <f>=VLOOKUP(F10,'表1.校区竞赛认定目录（2026年）'!B:C,2,0)</f>
        <v>二类</v>
      </c>
      <c r="I10" s="25" t="s">
        <v>157</v>
      </c>
      <c r="J10" s="25" t="s">
        <v>176</v>
      </c>
      <c r="K10" s="32" t="s">
        <v>159</v>
      </c>
      <c r="L10" s="21" t="str">
        <f>=_xlfn.IFS(K10="是","（含特）",K10="否","（不含特）")</f>
        <v>（含特）</v>
      </c>
      <c r="M10" s="21" t="str">
        <f>=H10&amp;I10&amp;J10&amp;L10</f>
        <v>二类国家级三等奖（含特）</v>
      </c>
      <c r="N10" s="27">
        <f>=VLOOKUP(M10,表2.获奖金额及对应奖项!A:D,4,0)</f>
        <v>1000</v>
      </c>
      <c r="O10" s="25" t="s">
        <v>161</v>
      </c>
      <c r="P10" s="33">
        <v>1</v>
      </c>
      <c r="Q10" s="34">
        <f>=N10*P10</f>
        <v>1000</v>
      </c>
      <c r="R10" s="27" t="str">
        <f>=IF(COUNT(FIND({1,2,3,4,5,6,7,8,9,0},Q10))&gt;0,"","仅证书")</f>
        <v/>
      </c>
    </row>
    <row r="11" spans="1:18" ht="15.6">
      <c r="A11" s="25">
        <f>=ROW()-6</f>
        <v>5</v>
      </c>
      <c r="B11" s="25" t="s">
        <v>177</v>
      </c>
      <c r="C11" s="24" t="s">
        <v>178</v>
      </c>
      <c r="D11" s="29" t="s">
        <v>155</v>
      </c>
      <c r="E11" s="25" t="s">
        <v>156</v>
      </c>
      <c r="F11" s="25" t="s">
        <v>20</v>
      </c>
      <c r="G11" s="35">
        <v>46190</v>
      </c>
      <c r="H11" s="27" t="str">
        <f>=VLOOKUP(F11,'表1.校区竞赛认定目录（2026年）'!B:C,2,0)</f>
        <v>二类</v>
      </c>
      <c r="I11" s="25" t="s">
        <v>157</v>
      </c>
      <c r="J11" s="25" t="s">
        <v>158</v>
      </c>
      <c r="K11" s="32" t="s">
        <v>163</v>
      </c>
      <c r="L11" s="21" t="str">
        <f>=_xlfn.IFS(K11="是","（含特）",K11="否","（不含特）")</f>
        <v>（不含特）</v>
      </c>
      <c r="M11" s="21" t="str">
        <f>=H11&amp;I11&amp;J11&amp;L11</f>
        <v>二类国家级一等奖（不含特）</v>
      </c>
      <c r="N11" s="27">
        <f>=VLOOKUP(M11,表2.获奖金额及对应奖项!A:D,4,0)</f>
        <v>3000</v>
      </c>
      <c r="O11" s="25" t="s">
        <v>164</v>
      </c>
      <c r="P11" s="33">
        <v>1</v>
      </c>
      <c r="Q11" s="34">
        <f>=N11*P11</f>
        <v>3000</v>
      </c>
      <c r="R11" s="27" t="str">
        <f>=IF(COUNT(FIND({1,2,3,4,5,6,7,8,9,0},Q11))&gt;0,"","仅证书")</f>
        <v/>
      </c>
    </row>
    <row r="12" spans="1:18">
      <c r="A12" s="37">
        <f>=ROW()-6</f>
        <v>6</v>
      </c>
      <c r="B12" s="37" t="s">
        <v>179</v>
      </c>
      <c r="C12" s="19">
        <v>2023016174</v>
      </c>
      <c r="D12" s="20" t="s">
        <v>155</v>
      </c>
      <c r="E12" s="38" t="s">
        <v>156</v>
      </c>
      <c r="F12" s="37" t="s">
        <v>37</v>
      </c>
      <c r="G12" s="31">
        <v>46172</v>
      </c>
      <c r="H12" s="39" t="str">
        <f>=VLOOKUP(F12,'表1.校区竞赛认定目录（2026年）'!B:C,2,0)</f>
        <v>二类</v>
      </c>
      <c r="I12" s="38" t="s">
        <v>162</v>
      </c>
      <c r="J12" s="38" t="s">
        <v>169</v>
      </c>
      <c r="K12" s="40" t="s">
        <v>163</v>
      </c>
      <c r="L12" s="41" t="str">
        <f>=_xlfn.IFS(K12="是","（含特）",K12="否","（不含特）")</f>
        <v>（不含特）</v>
      </c>
      <c r="M12" s="41" t="str">
        <f>=H12&amp;I12&amp;J12&amp;L12</f>
        <v>二类省部级二等奖（不含特）</v>
      </c>
      <c r="N12" s="39">
        <f>=VLOOKUP(M12,表2.获奖金额及对应奖项!A:D,4,0)</f>
        <v>800</v>
      </c>
      <c r="O12" s="37" t="s">
        <v>164</v>
      </c>
      <c r="P12" s="33">
        <v>1</v>
      </c>
      <c r="Q12" s="42">
        <f>=N12*P12</f>
        <v>800</v>
      </c>
      <c r="R12" s="39" t="str">
        <f>=IF(COUNT(FIND({1,2,3,4,5,6,7,8,9,0},Q12))&gt;0,"","仅证书")</f>
        <v/>
      </c>
    </row>
    <row r="13" spans="1:18">
      <c r="A13" s="37">
        <f>=ROW()-6</f>
        <v>7</v>
      </c>
      <c r="B13" s="37" t="s">
        <v>180</v>
      </c>
      <c r="C13" s="19">
        <v>2024016644</v>
      </c>
      <c r="D13" s="20" t="s">
        <v>155</v>
      </c>
      <c r="E13" s="38" t="s">
        <v>156</v>
      </c>
      <c r="F13" s="37" t="s">
        <v>52</v>
      </c>
      <c r="G13" s="31">
        <v>45962</v>
      </c>
      <c r="H13" s="39" t="str">
        <f>=VLOOKUP(F13,'表1.校区竞赛认定目录（2026年）'!B:C,2,0)</f>
        <v>二类</v>
      </c>
      <c r="I13" s="38" t="s">
        <v>162</v>
      </c>
      <c r="J13" s="38" t="s">
        <v>158</v>
      </c>
      <c r="K13" s="40" t="s">
        <v>163</v>
      </c>
      <c r="L13" s="41" t="str">
        <f>=_xlfn.IFS(K13="是","（含特）",K13="否","（不含特）")</f>
        <v>（不含特）</v>
      </c>
      <c r="M13" s="41" t="str">
        <f>=H13&amp;I13&amp;J13&amp;L13</f>
        <v>二类省部级一等奖（不含特）</v>
      </c>
      <c r="N13" s="39">
        <f>=VLOOKUP(M13,表2.获奖金额及对应奖项!A:D,4,0)</f>
        <v>1000</v>
      </c>
      <c r="O13" s="37" t="s">
        <v>161</v>
      </c>
      <c r="P13" s="43">
        <v>1</v>
      </c>
      <c r="Q13" s="42">
        <f>=N13*P13</f>
        <v>1000</v>
      </c>
      <c r="R13" s="39" t="str">
        <f>=IF(COUNT(FIND({1,2,3,4,5,6,7,8,9,0},Q13))&gt;0,"","仅证书")</f>
        <v/>
      </c>
    </row>
    <row r="14" spans="1:18">
      <c r="A14" s="37">
        <f>=ROW()-6</f>
        <v>8</v>
      </c>
      <c r="B14" s="37" t="s">
        <v>181</v>
      </c>
      <c r="C14" s="19">
        <v>2022015978</v>
      </c>
      <c r="D14" s="20" t="s">
        <v>155</v>
      </c>
      <c r="E14" s="38" t="s">
        <v>156</v>
      </c>
      <c r="F14" s="37" t="s">
        <v>73</v>
      </c>
      <c r="G14" s="31">
        <v>45992</v>
      </c>
      <c r="H14" s="39" t="str">
        <f>=VLOOKUP(F14,'表1.校区竞赛认定目录（2026年）'!B:C,2,0)</f>
        <v>二类</v>
      </c>
      <c r="I14" s="38" t="s">
        <v>157</v>
      </c>
      <c r="J14" s="38" t="s">
        <v>169</v>
      </c>
      <c r="K14" s="40" t="s">
        <v>163</v>
      </c>
      <c r="L14" s="41" t="str">
        <f>=_xlfn.IFS(K14="是","（含特）",K14="否","（不含特）")</f>
        <v>（不含特）</v>
      </c>
      <c r="M14" s="41" t="str">
        <f>=H14&amp;I14&amp;J14&amp;L14</f>
        <v>二类国家级二等奖（不含特）</v>
      </c>
      <c r="N14" s="39">
        <f>=VLOOKUP(M14,表2.获奖金额及对应奖项!A:D,4,0)</f>
        <v>2000</v>
      </c>
      <c r="O14" s="37" t="s">
        <v>164</v>
      </c>
      <c r="P14" s="43">
        <v>1</v>
      </c>
      <c r="Q14" s="42">
        <f>=N14*P14</f>
        <v>2000</v>
      </c>
      <c r="R14" s="39" t="str">
        <f>=IF(COUNT(FIND({1,2,3,4,5,6,7,8,9,0},Q14))&gt;0,"","仅证书")</f>
        <v/>
      </c>
    </row>
    <row r="15" spans="1:18">
      <c r="A15" s="37">
        <f>=ROW()-6</f>
        <v>9</v>
      </c>
      <c r="B15" s="128" t="s">
        <v>182</v>
      </c>
      <c r="C15" s="19">
        <v>2023016271</v>
      </c>
      <c r="D15" s="20" t="s">
        <v>155</v>
      </c>
      <c r="E15" s="38" t="s">
        <v>156</v>
      </c>
      <c r="F15" s="37" t="s">
        <v>74</v>
      </c>
      <c r="G15" s="124">
        <v>45992</v>
      </c>
      <c r="H15" s="125" t="str">
        <f>=VLOOKUP(F15,'表1.校区竞赛认定目录（2026年）'!B:C,2,0)</f>
        <v>二类</v>
      </c>
      <c r="I15" s="38" t="s">
        <v>162</v>
      </c>
      <c r="J15" s="38" t="s">
        <v>158</v>
      </c>
      <c r="K15" s="45" t="s">
        <v>163</v>
      </c>
      <c r="L15" s="41" t="str">
        <f>=_xlfn.IFS(K15="是","（含特）",K15="否","（不含特）")</f>
        <v>（不含特）</v>
      </c>
      <c r="M15" s="41" t="str">
        <f>=H15&amp;I15&amp;J15&amp;L15</f>
        <v>二类省部级一等奖（不含特）</v>
      </c>
      <c r="N15" s="39">
        <f>=VLOOKUP(M15,表2.获奖金额及对应奖项!A:D,4,0)</f>
        <v>1000</v>
      </c>
      <c r="O15" s="46" t="s">
        <v>164</v>
      </c>
      <c r="P15" s="43">
        <v>1</v>
      </c>
      <c r="Q15" s="42">
        <f>=N15*P15</f>
        <v>1000</v>
      </c>
      <c r="R15" s="39" t="str">
        <f>=IF(COUNT(FIND({1,2,3,4,5,6,7,8,9,0},Q15))&gt;0,"","仅证书")</f>
        <v/>
      </c>
    </row>
    <row r="16" spans="1:18">
      <c r="A16" s="37">
        <f>=ROW()-6</f>
        <v>10</v>
      </c>
      <c r="B16" s="64" t="s">
        <v>183</v>
      </c>
      <c r="C16" s="19">
        <v>2025016678</v>
      </c>
      <c r="D16" s="20" t="s">
        <v>155</v>
      </c>
      <c r="E16" s="38" t="s">
        <v>156</v>
      </c>
      <c r="F16" s="37" t="s">
        <v>70</v>
      </c>
      <c r="G16" s="31">
        <v>46178</v>
      </c>
      <c r="H16" s="39" t="str">
        <f>=VLOOKUP(F16,'表1.校区竞赛认定目录（2026年）'!B:C,2,0)</f>
        <v>二类</v>
      </c>
      <c r="I16" s="38" t="s">
        <v>157</v>
      </c>
      <c r="J16" s="38" t="s">
        <v>176</v>
      </c>
      <c r="K16" s="40" t="s">
        <v>163</v>
      </c>
      <c r="L16" s="41" t="str">
        <f>=_xlfn.IFS(K16="是","（含特）",K16="否","（不含特）")</f>
        <v>（不含特）</v>
      </c>
      <c r="M16" s="41" t="str">
        <f>=H16&amp;I16&amp;J16&amp;L16</f>
        <v>二类国家级三等奖（不含特）</v>
      </c>
      <c r="N16" s="39">
        <f>=VLOOKUP(M16,表2.获奖金额及对应奖项!A:D,4,0)</f>
        <v>1500</v>
      </c>
      <c r="O16" s="37" t="s">
        <v>161</v>
      </c>
      <c r="P16" s="43">
        <v>1</v>
      </c>
      <c r="Q16" s="42">
        <f>=N16*P16</f>
        <v>1500</v>
      </c>
      <c r="R16" s="39" t="str">
        <f>=IF(COUNT(FIND({1,2,3,4,5,6,7,8,9,0},Q16))&gt;0,"","仅证书")</f>
        <v/>
      </c>
    </row>
    <row r="17" spans="1:18">
      <c r="A17" s="20">
        <f>=ROW()-6</f>
        <v>11</v>
      </c>
      <c r="B17" s="64" t="s">
        <v>184</v>
      </c>
      <c r="C17" s="19">
        <v>2023016272</v>
      </c>
      <c r="D17" s="20" t="s">
        <v>155</v>
      </c>
      <c r="E17" s="38" t="s">
        <v>156</v>
      </c>
      <c r="F17" s="20" t="s">
        <v>74</v>
      </c>
      <c r="G17" s="127">
        <v>45992</v>
      </c>
      <c r="H17" s="42" t="str">
        <f>=VLOOKUP(F17,'表1.校区竞赛认定目录（2026年）'!B:C,2,0)</f>
        <v>二类</v>
      </c>
      <c r="I17" s="38" t="s">
        <v>162</v>
      </c>
      <c r="J17" s="38" t="s">
        <v>169</v>
      </c>
      <c r="K17" s="40" t="s">
        <v>163</v>
      </c>
      <c r="L17" s="38" t="str">
        <f>=_xlfn.IFS(K17="是","（含特）",K17="否","（不含特）")</f>
        <v>（不含特）</v>
      </c>
      <c r="M17" s="38" t="str">
        <f>=H17&amp;I17&amp;J17&amp;L17</f>
        <v>二类省部级二等奖（不含特）</v>
      </c>
      <c r="N17" s="42">
        <f>=VLOOKUP(M17,表2.获奖金额及对应奖项!A:D,4,0)</f>
        <v>800</v>
      </c>
      <c r="O17" s="20" t="s">
        <v>164</v>
      </c>
      <c r="P17" s="112">
        <v>1</v>
      </c>
      <c r="Q17" s="42">
        <f>=N17*P17</f>
        <v>800</v>
      </c>
      <c r="R17" s="42" t="str">
        <f>=IF(COUNT(FIND({1,2,3,4,5,6,7,8,9,0},Q17))&gt;0,"","仅证书")</f>
        <v/>
      </c>
    </row>
    <row r="18" spans="1:18">
      <c r="A18" s="37">
        <f>=ROW()-6</f>
        <v>12</v>
      </c>
      <c r="B18" s="37" t="s">
        <v>185</v>
      </c>
      <c r="C18" s="19">
        <v>2023016156</v>
      </c>
      <c r="D18" s="20" t="s">
        <v>155</v>
      </c>
      <c r="E18" s="20" t="s">
        <v>156</v>
      </c>
      <c r="F18" s="37" t="s">
        <v>40</v>
      </c>
      <c r="G18" s="31">
        <v>46179</v>
      </c>
      <c r="H18" s="39" t="str">
        <f>=VLOOKUP(F18,'表1.校区竞赛认定目录（2026年）'!B:C,2,0)</f>
        <v>二类</v>
      </c>
      <c r="I18" s="38" t="s">
        <v>162</v>
      </c>
      <c r="J18" s="38" t="s">
        <v>158</v>
      </c>
      <c r="K18" s="40" t="s">
        <v>163</v>
      </c>
      <c r="L18" s="41" t="str">
        <f>=_xlfn.IFS(K18="是","（含特）",K18="否","（不含特）")</f>
        <v>（不含特）</v>
      </c>
      <c r="M18" s="41" t="str">
        <f>=H18&amp;I18&amp;J18&amp;L18</f>
        <v>二类省部级一等奖（不含特）</v>
      </c>
      <c r="N18" s="39">
        <f>=VLOOKUP(M18,表2.获奖金额及对应奖项!A:D,4,0)</f>
        <v>1000</v>
      </c>
      <c r="O18" s="37" t="s">
        <v>164</v>
      </c>
      <c r="P18" s="43">
        <v>1</v>
      </c>
      <c r="Q18" s="42">
        <f>=N18*P18</f>
        <v>1000</v>
      </c>
      <c r="R18" s="39" t="str">
        <f>=IF(COUNT(FIND({1,2,3,4,5,6,7,8,9,0},Q18))&gt;0,"","仅证书")</f>
        <v/>
      </c>
    </row>
    <row r="19" spans="1:18">
      <c r="A19" s="37">
        <f>=ROW()-6</f>
        <v>13</v>
      </c>
      <c r="B19" s="37" t="s">
        <v>186</v>
      </c>
      <c r="C19" s="19">
        <v>2023016237</v>
      </c>
      <c r="D19" s="20" t="s">
        <v>155</v>
      </c>
      <c r="E19" s="38" t="s">
        <v>156</v>
      </c>
      <c r="F19" s="37" t="s">
        <v>73</v>
      </c>
      <c r="G19" s="31">
        <v>45992</v>
      </c>
      <c r="H19" s="39" t="str">
        <f>=VLOOKUP(F19,'表1.校区竞赛认定目录（2026年）'!B:C,2,0)</f>
        <v>二类</v>
      </c>
      <c r="I19" s="38" t="s">
        <v>157</v>
      </c>
      <c r="J19" s="38" t="s">
        <v>158</v>
      </c>
      <c r="K19" s="40" t="s">
        <v>163</v>
      </c>
      <c r="L19" s="41" t="str">
        <f>=_xlfn.IFS(K19="是","（含特）",K19="否","（不含特）")</f>
        <v>（不含特）</v>
      </c>
      <c r="M19" s="41" t="str">
        <f>=H19&amp;I19&amp;J19&amp;L19</f>
        <v>二类国家级一等奖（不含特）</v>
      </c>
      <c r="N19" s="39">
        <f>=VLOOKUP(M19,表2.获奖金额及对应奖项!A:D,4,0)</f>
        <v>3000</v>
      </c>
      <c r="O19" s="37" t="s">
        <v>164</v>
      </c>
      <c r="P19" s="43">
        <v>1</v>
      </c>
      <c r="Q19" s="42">
        <f>=N19*P19</f>
        <v>3000</v>
      </c>
      <c r="R19" s="39" t="str">
        <f>=IF(COUNT(FIND({1,2,3,4,5,6,7,8,9,0},Q19))&gt;0,"","仅证书")</f>
        <v/>
      </c>
    </row>
    <row r="20" spans="1:18">
      <c r="A20" s="37">
        <f>=ROW()-6</f>
        <v>14</v>
      </c>
      <c r="B20" s="37" t="s">
        <v>187</v>
      </c>
      <c r="C20" s="19">
        <v>2024015278</v>
      </c>
      <c r="D20" s="20" t="s">
        <v>155</v>
      </c>
      <c r="E20" s="38" t="s">
        <v>156</v>
      </c>
      <c r="F20" s="37" t="s">
        <v>74</v>
      </c>
      <c r="G20" s="31">
        <v>45992</v>
      </c>
      <c r="H20" s="39" t="str">
        <f>=VLOOKUP(F20,'表1.校区竞赛认定目录（2026年）'!B:C,2,0)</f>
        <v>二类</v>
      </c>
      <c r="I20" s="38" t="s">
        <v>162</v>
      </c>
      <c r="J20" s="38" t="s">
        <v>158</v>
      </c>
      <c r="K20" s="40" t="s">
        <v>163</v>
      </c>
      <c r="L20" s="41" t="str">
        <f>=_xlfn.IFS(K20="是","（含特）",K20="否","（不含特）")</f>
        <v>（不含特）</v>
      </c>
      <c r="M20" s="41" t="str">
        <f>=H20&amp;I20&amp;J20&amp;L20</f>
        <v>二类省部级一等奖（不含特）</v>
      </c>
      <c r="N20" s="39">
        <f>=VLOOKUP(M20,表2.获奖金额及对应奖项!A:D,4,0)</f>
        <v>1000</v>
      </c>
      <c r="O20" s="37" t="s">
        <v>164</v>
      </c>
      <c r="P20" s="43">
        <v>1</v>
      </c>
      <c r="Q20" s="42">
        <f>=N20*P20</f>
        <v>1000</v>
      </c>
      <c r="R20" s="39" t="str">
        <f>=IF(COUNT(FIND({1,2,3,4,5,6,7,8,9,0},Q20))&gt;0,"","仅证书")</f>
        <v/>
      </c>
    </row>
    <row r="21" spans="1:18">
      <c r="A21" s="37">
        <f>=ROW()-6</f>
        <v>15</v>
      </c>
      <c r="B21" s="37" t="s">
        <v>188</v>
      </c>
      <c r="C21" s="19">
        <v>2023016169</v>
      </c>
      <c r="D21" s="20" t="s">
        <v>155</v>
      </c>
      <c r="E21" s="38" t="s">
        <v>156</v>
      </c>
      <c r="F21" s="37" t="s">
        <v>20</v>
      </c>
      <c r="G21" s="31">
        <v>46190</v>
      </c>
      <c r="H21" s="39" t="str">
        <f>=VLOOKUP(F21,'表1.校区竞赛认定目录（2026年）'!B:C,2,0)</f>
        <v>二类</v>
      </c>
      <c r="I21" s="38" t="s">
        <v>157</v>
      </c>
      <c r="J21" s="38" t="s">
        <v>169</v>
      </c>
      <c r="K21" s="40" t="s">
        <v>163</v>
      </c>
      <c r="L21" s="41" t="str">
        <f>=_xlfn.IFS(K21="是","（含特）",K21="否","（不含特）")</f>
        <v>（不含特）</v>
      </c>
      <c r="M21" s="41" t="str">
        <f>=H21&amp;I21&amp;J21&amp;L21</f>
        <v>二类国家级二等奖（不含特）</v>
      </c>
      <c r="N21" s="39">
        <f>=VLOOKUP(M21,表2.获奖金额及对应奖项!A:D,4,0)</f>
        <v>2000</v>
      </c>
      <c r="O21" s="37" t="s">
        <v>164</v>
      </c>
      <c r="P21" s="43">
        <v>1</v>
      </c>
      <c r="Q21" s="42">
        <f>=N21*P21</f>
        <v>2000</v>
      </c>
      <c r="R21" s="39" t="str">
        <f>=IF(COUNT(FIND({1,2,3,4,5,6,7,8,9,0},Q21))&gt;0,"","仅证书")</f>
        <v/>
      </c>
    </row>
    <row r="22" spans="1:18">
      <c r="A22" s="37">
        <f>=ROW()-6</f>
        <v>16</v>
      </c>
      <c r="B22" s="37" t="s">
        <v>189</v>
      </c>
      <c r="C22" s="19">
        <v>2025016766</v>
      </c>
      <c r="D22" s="20" t="s">
        <v>155</v>
      </c>
      <c r="E22" s="38" t="s">
        <v>156</v>
      </c>
      <c r="F22" s="37" t="s">
        <v>20</v>
      </c>
      <c r="G22" s="44">
        <v>46190</v>
      </c>
      <c r="H22" s="39" t="str">
        <f>=VLOOKUP(F22,'表1.校区竞赛认定目录（2026年）'!B:C,2,0)</f>
        <v>二类</v>
      </c>
      <c r="I22" s="38" t="s">
        <v>157</v>
      </c>
      <c r="J22" s="38" t="s">
        <v>176</v>
      </c>
      <c r="K22" s="40" t="s">
        <v>163</v>
      </c>
      <c r="L22" s="41" t="str">
        <f>=_xlfn.IFS(K22="是","（含特）",K22="否","（不含特）")</f>
        <v>（不含特）</v>
      </c>
      <c r="M22" s="41" t="str">
        <f>=H22&amp;I22&amp;J22&amp;L22</f>
        <v>二类国家级三等奖（不含特）</v>
      </c>
      <c r="N22" s="39">
        <f>=VLOOKUP(M22,表2.获奖金额及对应奖项!A:D,4,0)</f>
        <v>1500</v>
      </c>
      <c r="O22" s="37" t="s">
        <v>164</v>
      </c>
      <c r="P22" s="43">
        <v>1</v>
      </c>
      <c r="Q22" s="42">
        <f>=N22*P22</f>
        <v>1500</v>
      </c>
      <c r="R22" s="39" t="str">
        <f>=IF(COUNT(FIND({1,2,3,4,5,6,7,8,9,0},Q22))&gt;0,"","仅证书")</f>
        <v/>
      </c>
    </row>
    <row r="23" spans="1:18">
      <c r="A23" s="37">
        <f>=ROW()-6</f>
        <v>17</v>
      </c>
      <c r="B23" s="37" t="s">
        <v>190</v>
      </c>
      <c r="C23" s="19">
        <v>2024017625</v>
      </c>
      <c r="D23" s="20" t="s">
        <v>155</v>
      </c>
      <c r="E23" s="38" t="s">
        <v>156</v>
      </c>
      <c r="F23" s="37" t="s">
        <v>52</v>
      </c>
      <c r="G23" s="31">
        <v>45962</v>
      </c>
      <c r="H23" s="39" t="str">
        <f>=VLOOKUP(F23,'表1.校区竞赛认定目录（2026年）'!B:C,2,0)</f>
        <v>二类</v>
      </c>
      <c r="I23" s="38" t="s">
        <v>157</v>
      </c>
      <c r="J23" s="38" t="s">
        <v>169</v>
      </c>
      <c r="K23" s="40" t="s">
        <v>163</v>
      </c>
      <c r="L23" s="41" t="str">
        <f>=_xlfn.IFS(K23="是","（含特）",K23="否","（不含特）")</f>
        <v>（不含特）</v>
      </c>
      <c r="M23" s="41" t="str">
        <f>=H23&amp;I23&amp;J23&amp;L23</f>
        <v>二类国家级二等奖（不含特）</v>
      </c>
      <c r="N23" s="39">
        <f>=VLOOKUP(M23,表2.获奖金额及对应奖项!A:D,4,0)</f>
        <v>2000</v>
      </c>
      <c r="O23" s="37" t="s">
        <v>161</v>
      </c>
      <c r="P23" s="43">
        <v>1</v>
      </c>
      <c r="Q23" s="42">
        <f>=N23*P23</f>
        <v>2000</v>
      </c>
      <c r="R23" s="39" t="str">
        <f>=IF(COUNT(FIND({1,2,3,4,5,6,7,8,9,0},Q23))&gt;0,"","仅证书")</f>
        <v/>
      </c>
    </row>
    <row r="24" spans="1:18">
      <c r="A24" s="37">
        <f>=ROW()-6</f>
        <v>18</v>
      </c>
      <c r="B24" s="37" t="s">
        <v>191</v>
      </c>
      <c r="C24" s="19">
        <v>2023016119</v>
      </c>
      <c r="D24" s="20" t="s">
        <v>155</v>
      </c>
      <c r="E24" s="38" t="s">
        <v>156</v>
      </c>
      <c r="F24" s="37" t="s">
        <v>73</v>
      </c>
      <c r="G24" s="31">
        <v>45992</v>
      </c>
      <c r="H24" s="39" t="str">
        <f>=VLOOKUP(F24,'表1.校区竞赛认定目录（2026年）'!B:C,2,0)</f>
        <v>二类</v>
      </c>
      <c r="I24" s="38" t="s">
        <v>157</v>
      </c>
      <c r="J24" s="38" t="s">
        <v>169</v>
      </c>
      <c r="K24" s="40" t="s">
        <v>163</v>
      </c>
      <c r="L24" s="41" t="str">
        <f>=_xlfn.IFS(K24="是","（含特）",K24="否","（不含特）")</f>
        <v>（不含特）</v>
      </c>
      <c r="M24" s="41" t="str">
        <f>=H24&amp;I24&amp;J24&amp;L24</f>
        <v>二类国家级二等奖（不含特）</v>
      </c>
      <c r="N24" s="39">
        <f>=VLOOKUP(M24,表2.获奖金额及对应奖项!A:D,4,0)</f>
        <v>2000</v>
      </c>
      <c r="O24" s="37" t="s">
        <v>164</v>
      </c>
      <c r="P24" s="43">
        <v>1</v>
      </c>
      <c r="Q24" s="42">
        <f>=N24*P24</f>
        <v>2000</v>
      </c>
      <c r="R24" s="39" t="str">
        <f>=IF(COUNT(FIND({1,2,3,4,5,6,7,8,9,0},Q24))&gt;0,"","仅证书")</f>
        <v/>
      </c>
    </row>
    <row r="25" spans="1:18">
      <c r="A25" s="37">
        <f>=ROW()-6</f>
        <v>19</v>
      </c>
      <c r="B25" s="37" t="s">
        <v>192</v>
      </c>
      <c r="C25" s="19">
        <v>2024016726</v>
      </c>
      <c r="D25" s="20" t="s">
        <v>155</v>
      </c>
      <c r="E25" s="38" t="s">
        <v>156</v>
      </c>
      <c r="F25" s="37" t="s">
        <v>32</v>
      </c>
      <c r="G25" s="31">
        <v>46235</v>
      </c>
      <c r="H25" s="39" t="str">
        <f>=VLOOKUP(F25,'表1.校区竞赛认定目录（2026年）'!B:C,2,0)</f>
        <v>二类</v>
      </c>
      <c r="I25" s="38" t="s">
        <v>157</v>
      </c>
      <c r="J25" s="38" t="s">
        <v>169</v>
      </c>
      <c r="K25" s="40" t="s">
        <v>163</v>
      </c>
      <c r="L25" s="41" t="str">
        <f>=_xlfn.IFS(K25="是","（含特）",K25="否","（不含特）")</f>
        <v>（不含特）</v>
      </c>
      <c r="M25" s="41" t="str">
        <f>=H25&amp;I25&amp;J25&amp;L25</f>
        <v>二类国家级二等奖（不含特）</v>
      </c>
      <c r="N25" s="39">
        <f>=VLOOKUP(M25,表2.获奖金额及对应奖项!A:D,4,0)</f>
        <v>2000</v>
      </c>
      <c r="O25" s="37" t="s">
        <v>161</v>
      </c>
      <c r="P25" s="43">
        <v>1</v>
      </c>
      <c r="Q25" s="42">
        <f>=N25*P25</f>
        <v>2000</v>
      </c>
      <c r="R25" s="39" t="str">
        <f>=IF(COUNT(FIND({1,2,3,4,5,6,7,8,9,0},Q25))&gt;0,"","仅证书")</f>
        <v/>
      </c>
    </row>
    <row r="26" spans="1:18">
      <c r="A26" s="37">
        <f>=ROW()-6</f>
        <v>20</v>
      </c>
      <c r="B26" s="37" t="s">
        <v>193</v>
      </c>
      <c r="C26" s="19">
        <v>2024016617</v>
      </c>
      <c r="D26" s="20" t="s">
        <v>155</v>
      </c>
      <c r="E26" s="38" t="s">
        <v>156</v>
      </c>
      <c r="F26" s="37" t="s">
        <v>37</v>
      </c>
      <c r="G26" s="31">
        <v>46229</v>
      </c>
      <c r="H26" s="39" t="str">
        <f>=VLOOKUP(F26,'表1.校区竞赛认定目录（2026年）'!B:C,2,0)</f>
        <v>二类</v>
      </c>
      <c r="I26" s="38" t="s">
        <v>157</v>
      </c>
      <c r="J26" s="38" t="s">
        <v>176</v>
      </c>
      <c r="K26" s="40" t="s">
        <v>163</v>
      </c>
      <c r="L26" s="41" t="str">
        <f>=_xlfn.IFS(K26="是","（含特）",K26="否","（不含特）")</f>
        <v>（不含特）</v>
      </c>
      <c r="M26" s="41" t="str">
        <f>=H26&amp;I26&amp;J26&amp;L26</f>
        <v>二类国家级三等奖（不含特）</v>
      </c>
      <c r="N26" s="39">
        <f>=VLOOKUP(M26,表2.获奖金额及对应奖项!A:D,4,0)</f>
        <v>1500</v>
      </c>
      <c r="O26" s="37" t="s">
        <v>161</v>
      </c>
      <c r="P26" s="43">
        <v>1</v>
      </c>
      <c r="Q26" s="42">
        <f>=N26*P26</f>
        <v>1500</v>
      </c>
      <c r="R26" s="39" t="str">
        <f>=IF(COUNT(FIND({1,2,3,4,5,6,7,8,9,0},Q26))&gt;0,"","仅证书")</f>
        <v/>
      </c>
    </row>
    <row r="27" spans="1:18">
      <c r="A27" s="37">
        <f>=ROW()-6</f>
        <v>21</v>
      </c>
      <c r="B27" s="37" t="s">
        <v>194</v>
      </c>
      <c r="C27" s="19">
        <v>2023015996</v>
      </c>
      <c r="D27" s="20" t="s">
        <v>155</v>
      </c>
      <c r="E27" s="38" t="s">
        <v>156</v>
      </c>
      <c r="F27" s="37" t="s">
        <v>73</v>
      </c>
      <c r="G27" s="31">
        <v>45992</v>
      </c>
      <c r="H27" s="39" t="str">
        <f>=VLOOKUP(F27,'表1.校区竞赛认定目录（2026年）'!B:C,2,0)</f>
        <v>二类</v>
      </c>
      <c r="I27" s="38" t="s">
        <v>157</v>
      </c>
      <c r="J27" s="38" t="s">
        <v>169</v>
      </c>
      <c r="K27" s="47" t="s">
        <v>163</v>
      </c>
      <c r="L27" s="41" t="str">
        <f>=_xlfn.IFS(K27="是","（含特）",K27="否","（不含特）")</f>
        <v>（不含特）</v>
      </c>
      <c r="M27" s="41" t="str">
        <f>=H27&amp;I27&amp;J27&amp;L27</f>
        <v>二类国家级二等奖（不含特）</v>
      </c>
      <c r="N27" s="39">
        <f>=VLOOKUP(M27,表2.获奖金额及对应奖项!A:D,4,0)</f>
        <v>2000</v>
      </c>
      <c r="O27" s="37" t="s">
        <v>164</v>
      </c>
      <c r="P27" s="43">
        <v>1</v>
      </c>
      <c r="Q27" s="42">
        <f>=N27*P27</f>
        <v>2000</v>
      </c>
      <c r="R27" s="39" t="str">
        <f>=IF(COUNT(FIND({1,2,3,4,5,6,7,8,9,0},Q27))&gt;0,"","仅证书")</f>
        <v/>
      </c>
    </row>
    <row r="28" spans="1:18" ht="17.25" customHeight="1">
      <c r="A28" s="37">
        <f>=ROW()-6</f>
        <v>22</v>
      </c>
      <c r="B28" s="37" t="s">
        <v>195</v>
      </c>
      <c r="C28" s="19">
        <v>2022015943</v>
      </c>
      <c r="D28" s="20" t="s">
        <v>155</v>
      </c>
      <c r="E28" s="38" t="s">
        <v>156</v>
      </c>
      <c r="F28" s="37" t="s">
        <v>74</v>
      </c>
      <c r="G28" s="31">
        <v>45992</v>
      </c>
      <c r="H28" s="39" t="str">
        <f>=VLOOKUP(F28,'表1.校区竞赛认定目录（2026年）'!B:C,2,0)</f>
        <v>二类</v>
      </c>
      <c r="I28" s="38" t="s">
        <v>162</v>
      </c>
      <c r="J28" s="38" t="s">
        <v>169</v>
      </c>
      <c r="K28" s="40" t="s">
        <v>163</v>
      </c>
      <c r="L28" s="41" t="str">
        <f>=_xlfn.IFS(K28="是","（含特）",K28="否","（不含特）")</f>
        <v>（不含特）</v>
      </c>
      <c r="M28" s="41" t="str">
        <f>=H28&amp;I28&amp;J28&amp;L28</f>
        <v>二类省部级二等奖（不含特）</v>
      </c>
      <c r="N28" s="39">
        <f>=VLOOKUP(M28,表2.获奖金额及对应奖项!A:D,4,0)</f>
        <v>800</v>
      </c>
      <c r="O28" s="37" t="s">
        <v>164</v>
      </c>
      <c r="P28" s="43">
        <v>1</v>
      </c>
      <c r="Q28" s="42">
        <f>=N28*P28</f>
        <v>800</v>
      </c>
      <c r="R28" s="39" t="str">
        <f>=IF(COUNT(FIND({1,2,3,4,5,6,7,8,9,0},Q28))&gt;0,"","仅证书")</f>
        <v/>
      </c>
    </row>
    <row r="29" spans="1:18">
      <c r="A29" s="37">
        <f>=ROW()-6</f>
        <v>23</v>
      </c>
      <c r="B29" s="37" t="s">
        <v>196</v>
      </c>
      <c r="C29" s="19">
        <v>2023016181</v>
      </c>
      <c r="D29" s="20" t="s">
        <v>155</v>
      </c>
      <c r="E29" s="38" t="s">
        <v>156</v>
      </c>
      <c r="F29" s="48" t="s">
        <v>29</v>
      </c>
      <c r="G29" s="31">
        <v>45989</v>
      </c>
      <c r="H29" s="39" t="str">
        <f>=VLOOKUP(F29,'表1.校区竞赛认定目录（2026年）'!B:C,2,0)</f>
        <v>二类</v>
      </c>
      <c r="I29" s="38" t="s">
        <v>157</v>
      </c>
      <c r="J29" s="38" t="s">
        <v>176</v>
      </c>
      <c r="K29" s="40" t="s">
        <v>163</v>
      </c>
      <c r="L29" s="41" t="str">
        <f>=_xlfn.IFS(K29="是","（含特）",K29="否","（不含特）")</f>
        <v>（不含特）</v>
      </c>
      <c r="M29" s="41" t="str">
        <f>=H29&amp;I29&amp;J29&amp;L29</f>
        <v>二类国家级三等奖（不含特）</v>
      </c>
      <c r="N29" s="39">
        <f>=VLOOKUP(M29,表2.获奖金额及对应奖项!A:D,4,0)</f>
        <v>1500</v>
      </c>
      <c r="O29" s="37" t="s">
        <v>161</v>
      </c>
      <c r="P29" s="43">
        <v>1</v>
      </c>
      <c r="Q29" s="42">
        <f>=N29*P29</f>
        <v>1500</v>
      </c>
      <c r="R29" s="39" t="str">
        <f>=IF(COUNT(FIND({1,2,3,4,5,6,7,8,9,0},Q29))&gt;0,"","仅证书")</f>
        <v/>
      </c>
    </row>
    <row r="30" spans="1:18">
      <c r="A30" s="37">
        <f>=ROW()-6</f>
        <v>24</v>
      </c>
      <c r="B30" s="37" t="s">
        <v>197</v>
      </c>
      <c r="C30" s="19">
        <v>2023015841</v>
      </c>
      <c r="D30" s="20" t="s">
        <v>155</v>
      </c>
      <c r="E30" s="38" t="s">
        <v>156</v>
      </c>
      <c r="F30" s="37" t="s">
        <v>73</v>
      </c>
      <c r="G30" s="31">
        <v>45992</v>
      </c>
      <c r="H30" s="39" t="str">
        <f>=VLOOKUP(F30,'表1.校区竞赛认定目录（2026年）'!B:C,2,0)</f>
        <v>二类</v>
      </c>
      <c r="I30" s="38" t="s">
        <v>157</v>
      </c>
      <c r="J30" s="38" t="s">
        <v>158</v>
      </c>
      <c r="K30" s="40" t="s">
        <v>163</v>
      </c>
      <c r="L30" s="41" t="str">
        <f>=_xlfn.IFS(K30="是","（含特）",K30="否","（不含特）")</f>
        <v>（不含特）</v>
      </c>
      <c r="M30" s="41" t="str">
        <f>=H30&amp;I30&amp;J30&amp;L30</f>
        <v>二类国家级一等奖（不含特）</v>
      </c>
      <c r="N30" s="39">
        <f>=VLOOKUP(M30,表2.获奖金额及对应奖项!A:D,4,0)</f>
        <v>3000</v>
      </c>
      <c r="O30" s="37" t="s">
        <v>164</v>
      </c>
      <c r="P30" s="43">
        <v>1</v>
      </c>
      <c r="Q30" s="42">
        <f>=N30*P30</f>
        <v>3000</v>
      </c>
      <c r="R30" s="39" t="str">
        <f>=IF(COUNT(FIND({1,2,3,4,5,6,7,8,9,0},Q30))&gt;0,"","仅证书")</f>
        <v/>
      </c>
    </row>
    <row r="31" spans="1:18">
      <c r="A31" s="37">
        <f>=ROW()-6</f>
        <v>25</v>
      </c>
      <c r="B31" s="37" t="s">
        <v>198</v>
      </c>
      <c r="C31" s="19">
        <v>2023016116</v>
      </c>
      <c r="D31" s="20" t="s">
        <v>155</v>
      </c>
      <c r="E31" s="38" t="s">
        <v>156</v>
      </c>
      <c r="F31" s="37" t="s">
        <v>74</v>
      </c>
      <c r="G31" s="31">
        <v>45992</v>
      </c>
      <c r="H31" s="39" t="str">
        <f>=VLOOKUP(F31,'表1.校区竞赛认定目录（2026年）'!B:C,2,0)</f>
        <v>二类</v>
      </c>
      <c r="I31" s="38" t="s">
        <v>162</v>
      </c>
      <c r="J31" s="38" t="s">
        <v>158</v>
      </c>
      <c r="K31" s="40" t="s">
        <v>163</v>
      </c>
      <c r="L31" s="41" t="str">
        <f>=_xlfn.IFS(K31="是","（含特）",K31="否","（不含特）")</f>
        <v>（不含特）</v>
      </c>
      <c r="M31" s="41" t="str">
        <f>=H31&amp;I31&amp;J31&amp;L31</f>
        <v>二类省部级一等奖（不含特）</v>
      </c>
      <c r="N31" s="39">
        <f>=VLOOKUP(M31,表2.获奖金额及对应奖项!A:D,4,0)</f>
        <v>1000</v>
      </c>
      <c r="O31" s="37" t="s">
        <v>164</v>
      </c>
      <c r="P31" s="43">
        <v>1</v>
      </c>
      <c r="Q31" s="42">
        <f>=N31*P31</f>
        <v>1000</v>
      </c>
      <c r="R31" s="39" t="str">
        <f>=IF(COUNT(FIND({1,2,3,4,5,6,7,8,9,0},Q31))&gt;0,"","仅证书")</f>
        <v/>
      </c>
    </row>
    <row r="32" spans="1:18">
      <c r="A32" s="37">
        <f>=ROW()-6</f>
        <v>26</v>
      </c>
      <c r="B32" s="37" t="s">
        <v>199</v>
      </c>
      <c r="C32" s="19">
        <v>2024016698</v>
      </c>
      <c r="D32" s="20" t="s">
        <v>155</v>
      </c>
      <c r="E32" s="38" t="s">
        <v>156</v>
      </c>
      <c r="F32" s="37" t="s">
        <v>20</v>
      </c>
      <c r="G32" s="31">
        <v>46143</v>
      </c>
      <c r="H32" s="39" t="str">
        <f>=VLOOKUP(F32,'表1.校区竞赛认定目录（2026年）'!B:C,2,0)</f>
        <v>二类</v>
      </c>
      <c r="I32" s="38" t="s">
        <v>162</v>
      </c>
      <c r="J32" s="38" t="s">
        <v>169</v>
      </c>
      <c r="K32" s="40" t="s">
        <v>163</v>
      </c>
      <c r="L32" s="41" t="str">
        <f>=_xlfn.IFS(K32="是","（含特）",K32="否","（不含特）")</f>
        <v>（不含特）</v>
      </c>
      <c r="M32" s="41" t="str">
        <f>=H32&amp;I32&amp;J32&amp;L32</f>
        <v>二类省部级二等奖（不含特）</v>
      </c>
      <c r="N32" s="39">
        <f>=VLOOKUP(M32,表2.获奖金额及对应奖项!A:D,4,0)</f>
        <v>800</v>
      </c>
      <c r="O32" s="37" t="s">
        <v>164</v>
      </c>
      <c r="P32" s="43">
        <v>1</v>
      </c>
      <c r="Q32" s="42">
        <f>=N32*P32</f>
        <v>800</v>
      </c>
      <c r="R32" s="39" t="str">
        <f>=IF(COUNT(FIND({1,2,3,4,5,6,7,8,9,0},Q32))&gt;0,"","仅证书")</f>
        <v/>
      </c>
    </row>
    <row r="33" spans="1:18">
      <c r="A33" s="37">
        <f>=ROW()-6</f>
        <v>27</v>
      </c>
      <c r="B33" s="37" t="s">
        <v>200</v>
      </c>
      <c r="C33" s="19">
        <v>2024016668</v>
      </c>
      <c r="D33" s="20" t="s">
        <v>155</v>
      </c>
      <c r="E33" s="38" t="s">
        <v>156</v>
      </c>
      <c r="F33" s="37" t="s">
        <v>20</v>
      </c>
      <c r="G33" s="31">
        <v>46143</v>
      </c>
      <c r="H33" s="39" t="str">
        <f>=VLOOKUP(F33,'表1.校区竞赛认定目录（2026年）'!B:C,2,0)</f>
        <v>二类</v>
      </c>
      <c r="I33" s="38" t="s">
        <v>162</v>
      </c>
      <c r="J33" s="38" t="s">
        <v>169</v>
      </c>
      <c r="K33" s="40" t="s">
        <v>163</v>
      </c>
      <c r="L33" s="41" t="str">
        <f>=_xlfn.IFS(K33="是","（含特）",K33="否","（不含特）")</f>
        <v>（不含特）</v>
      </c>
      <c r="M33" s="41" t="str">
        <f>=H33&amp;I33&amp;J33&amp;L33</f>
        <v>二类省部级二等奖（不含特）</v>
      </c>
      <c r="N33" s="39">
        <f>=VLOOKUP(M33,表2.获奖金额及对应奖项!A:D,4,0)</f>
        <v>800</v>
      </c>
      <c r="O33" s="37" t="s">
        <v>164</v>
      </c>
      <c r="P33" s="43">
        <v>1</v>
      </c>
      <c r="Q33" s="42">
        <f>=N33*P33</f>
        <v>800</v>
      </c>
      <c r="R33" s="39" t="str">
        <f>=IF(COUNT(FIND({1,2,3,4,5,6,7,8,9,0},Q33))&gt;0,"","仅证书")</f>
        <v/>
      </c>
    </row>
    <row r="34" spans="1:18">
      <c r="A34" s="37">
        <f>=ROW()-6</f>
        <v>28</v>
      </c>
      <c r="B34" s="37" t="s">
        <v>201</v>
      </c>
      <c r="C34" s="19">
        <v>2023016309</v>
      </c>
      <c r="D34" s="20" t="s">
        <v>155</v>
      </c>
      <c r="E34" s="38" t="s">
        <v>156</v>
      </c>
      <c r="F34" s="37" t="s">
        <v>20</v>
      </c>
      <c r="G34" s="31">
        <v>46190</v>
      </c>
      <c r="H34" s="39" t="str">
        <f>=VLOOKUP(F34,'表1.校区竞赛认定目录（2026年）'!B:C,2,0)</f>
        <v>二类</v>
      </c>
      <c r="I34" s="38" t="s">
        <v>157</v>
      </c>
      <c r="J34" s="38" t="s">
        <v>169</v>
      </c>
      <c r="K34" s="40" t="s">
        <v>163</v>
      </c>
      <c r="L34" s="41" t="str">
        <f>=_xlfn.IFS(K34="是","（含特）",K34="否","（不含特）")</f>
        <v>（不含特）</v>
      </c>
      <c r="M34" s="41" t="str">
        <f>=H34&amp;I34&amp;J34&amp;L34</f>
        <v>二类国家级二等奖（不含特）</v>
      </c>
      <c r="N34" s="39">
        <f>=VLOOKUP(M34,表2.获奖金额及对应奖项!A:D,4,0)</f>
        <v>2000</v>
      </c>
      <c r="O34" s="37" t="s">
        <v>164</v>
      </c>
      <c r="P34" s="43">
        <v>1</v>
      </c>
      <c r="Q34" s="42">
        <f>=N34*P34</f>
        <v>2000</v>
      </c>
      <c r="R34" s="39" t="str">
        <f>=IF(COUNT(FIND({1,2,3,4,5,6,7,8,9,0},Q34))&gt;0,"","仅证书")</f>
        <v/>
      </c>
    </row>
    <row r="35" spans="1:18">
      <c r="A35" s="37">
        <f>=ROW()-6</f>
        <v>29</v>
      </c>
      <c r="B35" s="37" t="s">
        <v>202</v>
      </c>
      <c r="C35" s="19">
        <v>2023016114</v>
      </c>
      <c r="D35" s="20" t="s">
        <v>155</v>
      </c>
      <c r="E35" s="38" t="s">
        <v>156</v>
      </c>
      <c r="F35" s="37" t="s">
        <v>74</v>
      </c>
      <c r="G35" s="31">
        <v>45992</v>
      </c>
      <c r="H35" s="39" t="str">
        <f>=VLOOKUP(F35,'表1.校区竞赛认定目录（2026年）'!B:C,2,0)</f>
        <v>二类</v>
      </c>
      <c r="I35" s="38" t="s">
        <v>162</v>
      </c>
      <c r="J35" s="38" t="s">
        <v>169</v>
      </c>
      <c r="K35" s="40" t="s">
        <v>163</v>
      </c>
      <c r="L35" s="41" t="str">
        <f>=_xlfn.IFS(K35="是","（含特）",K35="否","（不含特）")</f>
        <v>（不含特）</v>
      </c>
      <c r="M35" s="41" t="str">
        <f>=H35&amp;I35&amp;J35&amp;L35</f>
        <v>二类省部级二等奖（不含特）</v>
      </c>
      <c r="N35" s="39">
        <f>=VLOOKUP(M35,表2.获奖金额及对应奖项!A:D,4,0)</f>
        <v>800</v>
      </c>
      <c r="O35" s="37" t="s">
        <v>164</v>
      </c>
      <c r="P35" s="43">
        <v>1</v>
      </c>
      <c r="Q35" s="42">
        <f>=N35*P35</f>
        <v>800</v>
      </c>
      <c r="R35" s="39" t="str">
        <f>=IF(COUNT(FIND({1,2,3,4,5,6,7,8,9,0},Q35))&gt;0,"","仅证书")</f>
        <v/>
      </c>
    </row>
    <row r="36" spans="1:18">
      <c r="A36" s="37">
        <f>=ROW()-6</f>
        <v>30</v>
      </c>
      <c r="B36" s="37" t="s">
        <v>203</v>
      </c>
      <c r="C36" s="19">
        <v>2024017104</v>
      </c>
      <c r="D36" s="20" t="s">
        <v>155</v>
      </c>
      <c r="E36" s="38" t="s">
        <v>156</v>
      </c>
      <c r="F36" s="37" t="s">
        <v>24</v>
      </c>
      <c r="G36" s="31">
        <v>46204</v>
      </c>
      <c r="H36" s="39" t="str">
        <f>=VLOOKUP(F36,'表1.校区竞赛认定目录（2026年）'!B:C,2,0)</f>
        <v>二类</v>
      </c>
      <c r="I36" s="38" t="s">
        <v>157</v>
      </c>
      <c r="J36" s="38" t="s">
        <v>176</v>
      </c>
      <c r="K36" s="40" t="s">
        <v>163</v>
      </c>
      <c r="L36" s="41" t="str">
        <f>=_xlfn.IFS(K36="是","（含特）",K36="否","（不含特）")</f>
        <v>（不含特）</v>
      </c>
      <c r="M36" s="41" t="str">
        <f>=H36&amp;I36&amp;J36&amp;L36</f>
        <v>二类国家级三等奖（不含特）</v>
      </c>
      <c r="N36" s="39">
        <f>=VLOOKUP(M36,表2.获奖金额及对应奖项!A:D,4,0)</f>
        <v>1500</v>
      </c>
      <c r="O36" s="37" t="s">
        <v>161</v>
      </c>
      <c r="P36" s="43">
        <v>1</v>
      </c>
      <c r="Q36" s="42">
        <f>=N36*P36</f>
        <v>1500</v>
      </c>
      <c r="R36" s="39" t="str">
        <f>=IF(COUNT(FIND({1,2,3,4,5,6,7,8,9,0},Q36))&gt;0,"","仅证书")</f>
        <v/>
      </c>
    </row>
    <row r="37" spans="1:18">
      <c r="A37" s="37">
        <f>=ROW()-6</f>
        <v>31</v>
      </c>
      <c r="B37" s="37" t="s">
        <v>204</v>
      </c>
      <c r="C37" s="19">
        <v>2023016313</v>
      </c>
      <c r="D37" s="20" t="s">
        <v>155</v>
      </c>
      <c r="E37" s="38" t="s">
        <v>156</v>
      </c>
      <c r="F37" s="37" t="s">
        <v>35</v>
      </c>
      <c r="G37" s="31">
        <v>46234</v>
      </c>
      <c r="H37" s="39" t="str">
        <f>=VLOOKUP(F37,'表1.校区竞赛认定目录（2026年）'!B:C,2,0)</f>
        <v>二类</v>
      </c>
      <c r="I37" s="38" t="s">
        <v>157</v>
      </c>
      <c r="J37" s="38" t="s">
        <v>169</v>
      </c>
      <c r="K37" s="45" t="s">
        <v>163</v>
      </c>
      <c r="L37" s="41" t="str">
        <f>=_xlfn.IFS(K37="是","（含特）",K37="否","（不含特）")</f>
        <v>（不含特）</v>
      </c>
      <c r="M37" s="41" t="str">
        <f>=H37&amp;I37&amp;J37&amp;L37</f>
        <v>二类国家级二等奖（不含特）</v>
      </c>
      <c r="N37" s="39">
        <f>=VLOOKUP(M37,表2.获奖金额及对应奖项!A:D,4,0)</f>
        <v>2000</v>
      </c>
      <c r="O37" s="37" t="s">
        <v>164</v>
      </c>
      <c r="P37" s="43">
        <v>1</v>
      </c>
      <c r="Q37" s="42">
        <f>=N37*P37</f>
        <v>2000</v>
      </c>
      <c r="R37" s="39" t="str">
        <f>=IF(COUNT(FIND({1,2,3,4,5,6,7,8,9,0},Q37))&gt;0,"","仅证书")</f>
        <v/>
      </c>
    </row>
    <row r="38" spans="1:18">
      <c r="A38" s="37">
        <f>=ROW()-6</f>
        <v>32</v>
      </c>
      <c r="B38" s="37" t="s">
        <v>205</v>
      </c>
      <c r="C38" s="19">
        <v>2023016797</v>
      </c>
      <c r="D38" s="20" t="s">
        <v>155</v>
      </c>
      <c r="E38" s="38" t="s">
        <v>156</v>
      </c>
      <c r="F38" s="37" t="s">
        <v>73</v>
      </c>
      <c r="G38" s="31">
        <v>45992</v>
      </c>
      <c r="H38" s="39" t="str">
        <f>=VLOOKUP(F38,'表1.校区竞赛认定目录（2026年）'!B:C,2,0)</f>
        <v>二类</v>
      </c>
      <c r="I38" s="38" t="s">
        <v>157</v>
      </c>
      <c r="J38" s="38" t="s">
        <v>176</v>
      </c>
      <c r="K38" s="49" t="s">
        <v>163</v>
      </c>
      <c r="L38" s="41" t="str">
        <f>=_xlfn.IFS(K38="是","（含特）",K38="否","（不含特）")</f>
        <v>（不含特）</v>
      </c>
      <c r="M38" s="41" t="str">
        <f>=H38&amp;I38&amp;J38&amp;L38</f>
        <v>二类国家级三等奖（不含特）</v>
      </c>
      <c r="N38" s="39">
        <f>=VLOOKUP(M38,表2.获奖金额及对应奖项!A:D,4,0)</f>
        <v>1500</v>
      </c>
      <c r="O38" s="37" t="s">
        <v>164</v>
      </c>
      <c r="P38" s="43">
        <v>1</v>
      </c>
      <c r="Q38" s="42">
        <f>=N38*P38</f>
        <v>1500</v>
      </c>
      <c r="R38" s="39" t="str">
        <f>=IF(COUNT(FIND({1,2,3,4,5,6,7,8,9,0},Q38))&gt;0,"","仅证书")</f>
        <v/>
      </c>
    </row>
    <row r="39" spans="1:18">
      <c r="A39" s="37">
        <f>=ROW()-6</f>
        <v>33</v>
      </c>
      <c r="B39" s="37" t="s">
        <v>206</v>
      </c>
      <c r="C39" s="19">
        <v>2024016639</v>
      </c>
      <c r="D39" s="20" t="s">
        <v>155</v>
      </c>
      <c r="E39" s="38" t="s">
        <v>156</v>
      </c>
      <c r="F39" s="37" t="s">
        <v>20</v>
      </c>
      <c r="G39" s="31">
        <v>46190</v>
      </c>
      <c r="H39" s="39" t="str">
        <f>=VLOOKUP(F39,'表1.校区竞赛认定目录（2026年）'!B:C,2,0)</f>
        <v>二类</v>
      </c>
      <c r="I39" s="38" t="s">
        <v>157</v>
      </c>
      <c r="J39" s="38" t="s">
        <v>169</v>
      </c>
      <c r="K39" s="45" t="s">
        <v>163</v>
      </c>
      <c r="L39" s="41" t="str">
        <f>=_xlfn.IFS(K39="是","（含特）",K39="否","（不含特）")</f>
        <v>（不含特）</v>
      </c>
      <c r="M39" s="41" t="str">
        <f>=H39&amp;I39&amp;J39&amp;L39</f>
        <v>二类国家级二等奖（不含特）</v>
      </c>
      <c r="N39" s="39">
        <f>=VLOOKUP(M39,表2.获奖金额及对应奖项!A:D,4,0)</f>
        <v>2000</v>
      </c>
      <c r="O39" s="37" t="s">
        <v>164</v>
      </c>
      <c r="P39" s="43">
        <v>1</v>
      </c>
      <c r="Q39" s="42">
        <f>=N39*P39</f>
        <v>2000</v>
      </c>
      <c r="R39" s="39" t="str">
        <f>=IF(COUNT(FIND({1,2,3,4,5,6,7,8,9,0},Q39))&gt;0,"","仅证书")</f>
        <v/>
      </c>
    </row>
    <row r="40" spans="1:18">
      <c r="A40" s="37">
        <f>=ROW()-6</f>
        <v>34</v>
      </c>
      <c r="B40" s="37" t="s">
        <v>207</v>
      </c>
      <c r="C40" s="19">
        <v>2023016150</v>
      </c>
      <c r="D40" s="20" t="s">
        <v>155</v>
      </c>
      <c r="E40" s="38" t="s">
        <v>156</v>
      </c>
      <c r="F40" s="37" t="s">
        <v>73</v>
      </c>
      <c r="G40" s="31">
        <v>46250</v>
      </c>
      <c r="H40" s="39" t="str">
        <f>=VLOOKUP(F40,'表1.校区竞赛认定目录（2026年）'!B:C,2,0)</f>
        <v>二类</v>
      </c>
      <c r="I40" s="38" t="s">
        <v>157</v>
      </c>
      <c r="J40" s="38" t="s">
        <v>176</v>
      </c>
      <c r="K40" s="45" t="s">
        <v>163</v>
      </c>
      <c r="L40" s="41" t="str">
        <f>=_xlfn.IFS(K40="是","（含特）",K40="否","（不含特）")</f>
        <v>（不含特）</v>
      </c>
      <c r="M40" s="41" t="str">
        <f>=H40&amp;I40&amp;J40&amp;L40</f>
        <v>二类国家级三等奖（不含特）</v>
      </c>
      <c r="N40" s="39">
        <f>=VLOOKUP(M40,表2.获奖金额及对应奖项!A:D,4,0)</f>
        <v>1500</v>
      </c>
      <c r="O40" s="37" t="s">
        <v>164</v>
      </c>
      <c r="P40" s="43">
        <v>1</v>
      </c>
      <c r="Q40" s="42">
        <f>=N40*P40</f>
        <v>1500</v>
      </c>
      <c r="R40" s="39" t="str">
        <f>=IF(COUNT(FIND({1,2,3,4,5,6,7,8,9,0},Q40))&gt;0,"","仅证书")</f>
        <v/>
      </c>
    </row>
    <row r="41" spans="1:18">
      <c r="A41" s="37">
        <f>=ROW()-6</f>
        <v>35</v>
      </c>
      <c r="B41" s="37" t="s">
        <v>208</v>
      </c>
      <c r="C41" s="19">
        <v>2024016731</v>
      </c>
      <c r="D41" s="20" t="s">
        <v>155</v>
      </c>
      <c r="E41" s="38" t="s">
        <v>156</v>
      </c>
      <c r="F41" s="37" t="s">
        <v>74</v>
      </c>
      <c r="G41" s="31">
        <v>45992</v>
      </c>
      <c r="H41" s="39" t="str">
        <f>=VLOOKUP(F41,'表1.校区竞赛认定目录（2026年）'!B:C,2,0)</f>
        <v>二类</v>
      </c>
      <c r="I41" s="38" t="s">
        <v>162</v>
      </c>
      <c r="J41" s="38" t="s">
        <v>169</v>
      </c>
      <c r="K41" s="45" t="s">
        <v>163</v>
      </c>
      <c r="L41" s="41" t="str">
        <f>=_xlfn.IFS(K41="是","（含特）",K41="否","（不含特）")</f>
        <v>（不含特）</v>
      </c>
      <c r="M41" s="41" t="str">
        <f>=H41&amp;I41&amp;J41&amp;L41</f>
        <v>二类省部级二等奖（不含特）</v>
      </c>
      <c r="N41" s="39">
        <f>=VLOOKUP(M41,表2.获奖金额及对应奖项!A:D,4,0)</f>
        <v>800</v>
      </c>
      <c r="O41" s="37" t="s">
        <v>164</v>
      </c>
      <c r="P41" s="43">
        <v>1</v>
      </c>
      <c r="Q41" s="42">
        <f>=N41*P41</f>
        <v>800</v>
      </c>
      <c r="R41" s="39" t="str">
        <f>=IF(COUNT(FIND({1,2,3,4,5,6,7,8,9,0},Q41))&gt;0,"","仅证书")</f>
        <v/>
      </c>
    </row>
    <row r="42" spans="1:18">
      <c r="A42" s="37">
        <f>=ROW()-6</f>
        <v>36</v>
      </c>
      <c r="B42" s="37" t="s">
        <v>209</v>
      </c>
      <c r="C42" s="19">
        <v>2024016754</v>
      </c>
      <c r="D42" s="20" t="s">
        <v>155</v>
      </c>
      <c r="E42" s="38" t="s">
        <v>156</v>
      </c>
      <c r="F42" s="37" t="s">
        <v>74</v>
      </c>
      <c r="G42" s="31">
        <v>45992</v>
      </c>
      <c r="H42" s="39" t="str">
        <f>=VLOOKUP(F42,'表1.校区竞赛认定目录（2026年）'!B:C,2,0)</f>
        <v>二类</v>
      </c>
      <c r="I42" s="38" t="s">
        <v>162</v>
      </c>
      <c r="J42" s="38" t="s">
        <v>158</v>
      </c>
      <c r="K42" s="45" t="s">
        <v>163</v>
      </c>
      <c r="L42" s="41" t="str">
        <f>=_xlfn.IFS(K42="是","（含特）",K42="否","（不含特）")</f>
        <v>（不含特）</v>
      </c>
      <c r="M42" s="41" t="str">
        <f>=H42&amp;I42&amp;J42&amp;L42</f>
        <v>二类省部级一等奖（不含特）</v>
      </c>
      <c r="N42" s="39">
        <f>=VLOOKUP(M42,表2.获奖金额及对应奖项!A:D,4,0)</f>
        <v>1000</v>
      </c>
      <c r="O42" s="37" t="s">
        <v>164</v>
      </c>
      <c r="P42" s="43">
        <v>1</v>
      </c>
      <c r="Q42" s="42">
        <f>=N42*P42</f>
        <v>1000</v>
      </c>
      <c r="R42" s="39" t="str">
        <f>=IF(COUNT(FIND({1,2,3,4,5,6,7,8,9,0},Q42))&gt;0,"","仅证书")</f>
        <v/>
      </c>
    </row>
    <row r="43" spans="1:18">
      <c r="A43" s="37">
        <f>=ROW()-6</f>
        <v>37</v>
      </c>
      <c r="B43" s="37" t="s">
        <v>210</v>
      </c>
      <c r="C43" s="19">
        <v>2024016710</v>
      </c>
      <c r="D43" s="20" t="s">
        <v>155</v>
      </c>
      <c r="E43" s="38" t="s">
        <v>156</v>
      </c>
      <c r="F43" s="37" t="s">
        <v>29</v>
      </c>
      <c r="G43" s="31">
        <v>45962</v>
      </c>
      <c r="H43" s="39" t="str">
        <f>=VLOOKUP(F43,'表1.校区竞赛认定目录（2026年）'!B:C,2,0)</f>
        <v>二类</v>
      </c>
      <c r="I43" s="38" t="s">
        <v>162</v>
      </c>
      <c r="J43" s="38" t="s">
        <v>158</v>
      </c>
      <c r="K43" s="45" t="s">
        <v>163</v>
      </c>
      <c r="L43" s="41" t="str">
        <f>=_xlfn.IFS(K43="是","（含特）",K43="否","（不含特）")</f>
        <v>（不含特）</v>
      </c>
      <c r="M43" s="41" t="str">
        <f>=H43&amp;I43&amp;J43&amp;L43</f>
        <v>二类省部级一等奖（不含特）</v>
      </c>
      <c r="N43" s="39">
        <f>=VLOOKUP(M43,表2.获奖金额及对应奖项!A:D,4,0)</f>
        <v>1000</v>
      </c>
      <c r="O43" s="37" t="s">
        <v>164</v>
      </c>
      <c r="P43" s="43">
        <v>1</v>
      </c>
      <c r="Q43" s="42">
        <f>=N43*P43</f>
        <v>1000</v>
      </c>
      <c r="R43" s="39" t="str">
        <f>=IF(COUNT(FIND({1,2,3,4,5,6,7,8,9,0},Q43))&gt;0,"","仅证书")</f>
        <v/>
      </c>
    </row>
    <row r="44" spans="1:18">
      <c r="A44" s="37">
        <f>=ROW()-6</f>
        <v>38</v>
      </c>
      <c r="B44" s="37" t="s">
        <v>211</v>
      </c>
      <c r="C44" s="19">
        <v>2025016737</v>
      </c>
      <c r="D44" s="20" t="s">
        <v>155</v>
      </c>
      <c r="E44" s="38" t="s">
        <v>156</v>
      </c>
      <c r="F44" s="37" t="s">
        <v>73</v>
      </c>
      <c r="G44" s="31">
        <v>45992</v>
      </c>
      <c r="H44" s="39" t="str">
        <f>=VLOOKUP(F44,'表1.校区竞赛认定目录（2026年）'!B:C,2,0)</f>
        <v>二类</v>
      </c>
      <c r="I44" s="38" t="s">
        <v>157</v>
      </c>
      <c r="J44" s="38" t="s">
        <v>176</v>
      </c>
      <c r="K44" s="45" t="s">
        <v>163</v>
      </c>
      <c r="L44" s="41" t="str">
        <f>=_xlfn.IFS(K44="是","（含特）",K44="否","（不含特）")</f>
        <v>（不含特）</v>
      </c>
      <c r="M44" s="41" t="str">
        <f>=H44&amp;I44&amp;J44&amp;L44</f>
        <v>二类国家级三等奖（不含特）</v>
      </c>
      <c r="N44" s="39">
        <f>=VLOOKUP(M44,表2.获奖金额及对应奖项!A:D,4,0)</f>
        <v>1500</v>
      </c>
      <c r="O44" s="37" t="s">
        <v>164</v>
      </c>
      <c r="P44" s="43">
        <v>1</v>
      </c>
      <c r="Q44" s="42">
        <f>=N44*P44</f>
        <v>1500</v>
      </c>
      <c r="R44" s="39" t="str">
        <f>=IF(COUNT(FIND({1,2,3,4,5,6,7,8,9,0},Q44))&gt;0,"","仅证书")</f>
        <v/>
      </c>
    </row>
    <row r="45" spans="1:18">
      <c r="A45" s="37">
        <f>=ROW()-6</f>
        <v>39</v>
      </c>
      <c r="B45" s="37" t="s">
        <v>212</v>
      </c>
      <c r="C45" s="19">
        <v>2025016739</v>
      </c>
      <c r="D45" s="20" t="s">
        <v>155</v>
      </c>
      <c r="E45" s="38" t="s">
        <v>156</v>
      </c>
      <c r="F45" s="37" t="s">
        <v>73</v>
      </c>
      <c r="G45" s="31">
        <v>46235</v>
      </c>
      <c r="H45" s="39" t="str">
        <f>=VLOOKUP(F45,'表1.校区竞赛认定目录（2026年）'!B:C,2,0)</f>
        <v>二类</v>
      </c>
      <c r="I45" s="38" t="s">
        <v>157</v>
      </c>
      <c r="J45" s="38" t="s">
        <v>176</v>
      </c>
      <c r="K45" s="45" t="s">
        <v>163</v>
      </c>
      <c r="L45" s="41" t="str">
        <f>=_xlfn.IFS(K45="是","（含特）",K45="否","（不含特）")</f>
        <v>（不含特）</v>
      </c>
      <c r="M45" s="41" t="str">
        <f>=H45&amp;I45&amp;J45&amp;L45</f>
        <v>二类国家级三等奖（不含特）</v>
      </c>
      <c r="N45" s="39">
        <f>=VLOOKUP(M45,表2.获奖金额及对应奖项!A:D,4,0)</f>
        <v>1500</v>
      </c>
      <c r="O45" s="37" t="s">
        <v>164</v>
      </c>
      <c r="P45" s="43">
        <v>1</v>
      </c>
      <c r="Q45" s="42">
        <f>=N45*P45</f>
        <v>1500</v>
      </c>
      <c r="R45" s="39" t="str">
        <f>=IF(COUNT(FIND({1,2,3,4,5,6,7,8,9,0},Q45))&gt;0,"","仅证书")</f>
        <v/>
      </c>
    </row>
    <row r="46" spans="1:18">
      <c r="A46" s="37">
        <f>=ROW()-6</f>
        <v>40</v>
      </c>
      <c r="B46" s="37" t="s">
        <v>213</v>
      </c>
      <c r="C46" s="19">
        <v>2023016147</v>
      </c>
      <c r="D46" s="20" t="s">
        <v>155</v>
      </c>
      <c r="E46" s="38" t="s">
        <v>156</v>
      </c>
      <c r="F46" s="37" t="s">
        <v>73</v>
      </c>
      <c r="G46" s="31">
        <v>45992</v>
      </c>
      <c r="H46" s="39" t="str">
        <f>=VLOOKUP(F46,'表1.校区竞赛认定目录（2026年）'!B:C,2,0)</f>
        <v>二类</v>
      </c>
      <c r="I46" s="38" t="s">
        <v>157</v>
      </c>
      <c r="J46" s="38" t="s">
        <v>176</v>
      </c>
      <c r="K46" s="45" t="s">
        <v>163</v>
      </c>
      <c r="L46" s="41" t="str">
        <f>=_xlfn.IFS(K46="是","（含特）",K46="否","（不含特）")</f>
        <v>（不含特）</v>
      </c>
      <c r="M46" s="41" t="str">
        <f>=H46&amp;I46&amp;J46&amp;L46</f>
        <v>二类国家级三等奖（不含特）</v>
      </c>
      <c r="N46" s="39">
        <f>=VLOOKUP(M46,表2.获奖金额及对应奖项!A:D,4,0)</f>
        <v>1500</v>
      </c>
      <c r="O46" s="37" t="s">
        <v>164</v>
      </c>
      <c r="P46" s="43">
        <v>1</v>
      </c>
      <c r="Q46" s="42">
        <f>=N46*P46</f>
        <v>1500</v>
      </c>
      <c r="R46" s="39" t="str">
        <f>=IF(COUNT(FIND({1,2,3,4,5,6,7,8,9,0},Q46))&gt;0,"","仅证书")</f>
        <v/>
      </c>
    </row>
    <row r="47" spans="1:18">
      <c r="A47" s="37">
        <f>=ROW()-6</f>
        <v>41</v>
      </c>
      <c r="B47" s="37" t="s">
        <v>214</v>
      </c>
      <c r="C47" s="19">
        <v>2023015995</v>
      </c>
      <c r="D47" s="20" t="s">
        <v>155</v>
      </c>
      <c r="E47" s="38" t="s">
        <v>156</v>
      </c>
      <c r="F47" s="37" t="s">
        <v>28</v>
      </c>
      <c r="G47" s="31">
        <v>45931</v>
      </c>
      <c r="H47" s="39" t="str">
        <f>=VLOOKUP(F47,'表1.校区竞赛认定目录（2026年）'!B:C,2,0)</f>
        <v>二类</v>
      </c>
      <c r="I47" s="38" t="s">
        <v>157</v>
      </c>
      <c r="J47" s="38" t="s">
        <v>176</v>
      </c>
      <c r="K47" s="45" t="s">
        <v>163</v>
      </c>
      <c r="L47" s="41" t="str">
        <f>=_xlfn.IFS(K47="是","（含特）",K47="否","（不含特）")</f>
        <v>（不含特）</v>
      </c>
      <c r="M47" s="41" t="str">
        <f>=H47&amp;I47&amp;J47&amp;L47</f>
        <v>二类国家级三等奖（不含特）</v>
      </c>
      <c r="N47" s="39">
        <f>=VLOOKUP(M47,表2.获奖金额及对应奖项!A:D,4,0)</f>
        <v>1500</v>
      </c>
      <c r="O47" s="37" t="s">
        <v>161</v>
      </c>
      <c r="P47" s="43">
        <v>1</v>
      </c>
      <c r="Q47" s="42">
        <f>=N47*P47</f>
        <v>1500</v>
      </c>
      <c r="R47" s="39" t="str">
        <f>=IF(COUNT(FIND({1,2,3,4,5,6,7,8,9,0},Q47))&gt;0,"","仅证书")</f>
        <v/>
      </c>
    </row>
    <row r="48" spans="1:18">
      <c r="A48" s="37">
        <f>=ROW()-6</f>
        <v>42</v>
      </c>
      <c r="B48" s="37" t="s">
        <v>215</v>
      </c>
      <c r="C48" s="19">
        <v>2025016752</v>
      </c>
      <c r="D48" s="20" t="s">
        <v>155</v>
      </c>
      <c r="E48" s="38" t="s">
        <v>156</v>
      </c>
      <c r="F48" s="37" t="s">
        <v>73</v>
      </c>
      <c r="G48" s="31">
        <v>45992</v>
      </c>
      <c r="H48" s="39" t="str">
        <f>=VLOOKUP(F48,'表1.校区竞赛认定目录（2026年）'!B:C,2,0)</f>
        <v>二类</v>
      </c>
      <c r="I48" s="38" t="s">
        <v>157</v>
      </c>
      <c r="J48" s="38" t="s">
        <v>176</v>
      </c>
      <c r="K48" s="45" t="s">
        <v>163</v>
      </c>
      <c r="L48" s="41" t="str">
        <f>=_xlfn.IFS(K48="是","（含特）",K48="否","（不含特）")</f>
        <v>（不含特）</v>
      </c>
      <c r="M48" s="41" t="str">
        <f>=H48&amp;I48&amp;J48&amp;L48</f>
        <v>二类国家级三等奖（不含特）</v>
      </c>
      <c r="N48" s="39">
        <f>=VLOOKUP(M48,表2.获奖金额及对应奖项!A:D,4,0)</f>
        <v>1500</v>
      </c>
      <c r="O48" s="37" t="s">
        <v>164</v>
      </c>
      <c r="P48" s="43">
        <v>1</v>
      </c>
      <c r="Q48" s="42">
        <f>=N48*P48</f>
        <v>1500</v>
      </c>
      <c r="R48" s="39" t="str">
        <f>=IF(COUNT(FIND({1,2,3,4,5,6,7,8,9,0},Q48))&gt;0,"","仅证书")</f>
        <v/>
      </c>
    </row>
    <row r="49" spans="1:18">
      <c r="A49" s="37">
        <f>=ROW()-6</f>
        <v>43</v>
      </c>
      <c r="B49" s="37" t="s">
        <v>216</v>
      </c>
      <c r="C49" s="19">
        <v>202406651</v>
      </c>
      <c r="D49" s="20" t="s">
        <v>155</v>
      </c>
      <c r="E49" s="38" t="s">
        <v>156</v>
      </c>
      <c r="F49" s="37" t="s">
        <v>20</v>
      </c>
      <c r="G49" s="31">
        <v>46113</v>
      </c>
      <c r="H49" s="39" t="str">
        <f>=VLOOKUP(F49,'表1.校区竞赛认定目录（2026年）'!B:C,2,0)</f>
        <v>二类</v>
      </c>
      <c r="I49" s="38" t="s">
        <v>162</v>
      </c>
      <c r="J49" s="38" t="s">
        <v>169</v>
      </c>
      <c r="K49" s="45" t="s">
        <v>163</v>
      </c>
      <c r="L49" s="41" t="str">
        <f>=_xlfn.IFS(K49="是","（含特）",K49="否","（不含特）")</f>
        <v>（不含特）</v>
      </c>
      <c r="M49" s="41" t="str">
        <f>=H49&amp;I49&amp;J49&amp;L49</f>
        <v>二类省部级二等奖（不含特）</v>
      </c>
      <c r="N49" s="39">
        <f>=VLOOKUP(M49,表2.获奖金额及对应奖项!A:D,4,0)</f>
        <v>800</v>
      </c>
      <c r="O49" s="37" t="s">
        <v>164</v>
      </c>
      <c r="P49" s="43">
        <v>1</v>
      </c>
      <c r="Q49" s="42">
        <f>=N49*P49</f>
        <v>800</v>
      </c>
      <c r="R49" s="39" t="str">
        <f>=IF(COUNT(FIND({1,2,3,4,5,6,7,8,9,0},Q49))&gt;0,"","仅证书")</f>
        <v/>
      </c>
    </row>
    <row r="50" spans="1:18">
      <c r="A50" s="37">
        <f>=ROW()-6</f>
        <v>44</v>
      </c>
      <c r="B50" s="37" t="s">
        <v>217</v>
      </c>
      <c r="C50" s="19">
        <v>2024016692</v>
      </c>
      <c r="D50" s="20" t="s">
        <v>155</v>
      </c>
      <c r="E50" s="38" t="s">
        <v>156</v>
      </c>
      <c r="F50" s="37" t="s">
        <v>74</v>
      </c>
      <c r="G50" s="31">
        <v>46256</v>
      </c>
      <c r="H50" s="39" t="str">
        <f>=VLOOKUP(F50,'表1.校区竞赛认定目录（2026年）'!B:C,2,0)</f>
        <v>二类</v>
      </c>
      <c r="I50" s="38" t="s">
        <v>162</v>
      </c>
      <c r="J50" s="38" t="s">
        <v>169</v>
      </c>
      <c r="K50" s="45" t="s">
        <v>163</v>
      </c>
      <c r="L50" s="41" t="str">
        <f>=_xlfn.IFS(K50="是","（含特）",K50="否","（不含特）")</f>
        <v>（不含特）</v>
      </c>
      <c r="M50" s="41" t="str">
        <f>=H50&amp;I50&amp;J50&amp;L50</f>
        <v>二类省部级二等奖（不含特）</v>
      </c>
      <c r="N50" s="39">
        <f>=VLOOKUP(M50,表2.获奖金额及对应奖项!A:D,4,0)</f>
        <v>800</v>
      </c>
      <c r="O50" s="37" t="s">
        <v>164</v>
      </c>
      <c r="P50" s="43">
        <v>1</v>
      </c>
      <c r="Q50" s="42">
        <f>=N50*P50</f>
        <v>800</v>
      </c>
      <c r="R50" s="39" t="str">
        <f>=IF(COUNT(FIND({1,2,3,4,5,6,7,8,9,0},Q50))&gt;0,"","仅证书")</f>
        <v/>
      </c>
    </row>
    <row r="51" spans="1:18">
      <c r="A51" s="37">
        <f>=ROW()-6</f>
        <v>45</v>
      </c>
      <c r="B51" s="37" t="s">
        <v>218</v>
      </c>
      <c r="C51" s="19">
        <v>2025016754</v>
      </c>
      <c r="D51" s="20" t="s">
        <v>155</v>
      </c>
      <c r="E51" s="38" t="s">
        <v>156</v>
      </c>
      <c r="F51" s="37" t="s">
        <v>20</v>
      </c>
      <c r="G51" s="31">
        <v>46113</v>
      </c>
      <c r="H51" s="39" t="str">
        <f>=VLOOKUP(F51,'表1.校区竞赛认定目录（2026年）'!B:C,2,0)</f>
        <v>二类</v>
      </c>
      <c r="I51" s="38" t="s">
        <v>162</v>
      </c>
      <c r="J51" s="38" t="s">
        <v>169</v>
      </c>
      <c r="K51" s="45" t="s">
        <v>163</v>
      </c>
      <c r="L51" s="41" t="str">
        <f>=_xlfn.IFS(K51="是","（含特）",K51="否","（不含特）")</f>
        <v>（不含特）</v>
      </c>
      <c r="M51" s="41" t="str">
        <f>=H51&amp;I51&amp;J51&amp;L51</f>
        <v>二类省部级二等奖（不含特）</v>
      </c>
      <c r="N51" s="39">
        <f>=VLOOKUP(M51,表2.获奖金额及对应奖项!A:D,4,0)</f>
        <v>800</v>
      </c>
      <c r="O51" s="37" t="s">
        <v>164</v>
      </c>
      <c r="P51" s="43">
        <v>1</v>
      </c>
      <c r="Q51" s="42">
        <f>=N51*P51</f>
        <v>800</v>
      </c>
      <c r="R51" s="39" t="str">
        <f>=IF(COUNT(FIND({1,2,3,4,5,6,7,8,9,0},Q51))&gt;0,"","仅证书")</f>
        <v/>
      </c>
    </row>
    <row r="52" spans="1:18">
      <c r="A52" s="37">
        <f>=ROW()-6</f>
        <v>46</v>
      </c>
      <c r="B52" s="37" t="s">
        <v>219</v>
      </c>
      <c r="C52" s="19">
        <v>2024016501</v>
      </c>
      <c r="D52" s="20" t="s">
        <v>155</v>
      </c>
      <c r="E52" s="38" t="s">
        <v>156</v>
      </c>
      <c r="F52" s="37" t="s">
        <v>74</v>
      </c>
      <c r="G52" s="31">
        <v>45992</v>
      </c>
      <c r="H52" s="39" t="str">
        <f>=VLOOKUP(F52,'表1.校区竞赛认定目录（2026年）'!B:C,2,0)</f>
        <v>二类</v>
      </c>
      <c r="I52" s="38" t="s">
        <v>162</v>
      </c>
      <c r="J52" s="38" t="s">
        <v>169</v>
      </c>
      <c r="K52" s="45" t="s">
        <v>163</v>
      </c>
      <c r="L52" s="41" t="str">
        <f>=_xlfn.IFS(K52="是","（含特）",K52="否","（不含特）")</f>
        <v>（不含特）</v>
      </c>
      <c r="M52" s="41" t="str">
        <f>=H52&amp;I52&amp;J52&amp;L52</f>
        <v>二类省部级二等奖（不含特）</v>
      </c>
      <c r="N52" s="39">
        <f>=VLOOKUP(M52,表2.获奖金额及对应奖项!A:D,4,0)</f>
        <v>800</v>
      </c>
      <c r="O52" s="37" t="s">
        <v>164</v>
      </c>
      <c r="P52" s="43">
        <v>1</v>
      </c>
      <c r="Q52" s="42">
        <f>=N52*P52</f>
        <v>800</v>
      </c>
      <c r="R52" s="39" t="str">
        <f>=IF(COUNT(FIND({1,2,3,4,5,6,7,8,9,0},Q52))&gt;0,"","仅证书")</f>
        <v/>
      </c>
    </row>
    <row r="53" spans="1:18">
      <c r="A53" s="37">
        <f>=ROW()-6</f>
        <v>47</v>
      </c>
      <c r="B53" s="37" t="s">
        <v>220</v>
      </c>
      <c r="C53" s="19">
        <v>2023016029</v>
      </c>
      <c r="D53" s="20" t="s">
        <v>155</v>
      </c>
      <c r="E53" s="38" t="s">
        <v>156</v>
      </c>
      <c r="F53" s="37" t="s">
        <v>34</v>
      </c>
      <c r="G53" s="31">
        <v>46232</v>
      </c>
      <c r="H53" s="39" t="str">
        <f>=VLOOKUP(F53,'表1.校区竞赛认定目录（2026年）'!B:C,2,0)</f>
        <v>二类</v>
      </c>
      <c r="I53" s="38" t="s">
        <v>157</v>
      </c>
      <c r="J53" s="38" t="s">
        <v>169</v>
      </c>
      <c r="K53" s="45" t="s">
        <v>159</v>
      </c>
      <c r="L53" s="41" t="str">
        <f>=_xlfn.IFS(K53="是","（含特）",K53="否","（不含特）")</f>
        <v>（含特）</v>
      </c>
      <c r="M53" s="41" t="str">
        <f>=H53&amp;I53&amp;J53&amp;L53</f>
        <v>二类国家级二等奖（含特）</v>
      </c>
      <c r="N53" s="39">
        <f>=VLOOKUP(M53,表2.获奖金额及对应奖项!A:D,4,0)</f>
        <v>1500</v>
      </c>
      <c r="O53" s="37" t="s">
        <v>161</v>
      </c>
      <c r="P53" s="43">
        <v>0.05</v>
      </c>
      <c r="Q53" s="42">
        <f>=N53*P53</f>
        <v>75</v>
      </c>
      <c r="R53" s="50" t="str">
        <f>=IF(COUNT(FIND({1,2,3,4,5,6,7,8,9,0},Q53))&gt;0,"","仅证书")</f>
        <v/>
      </c>
    </row>
    <row r="54" spans="1:18">
      <c r="A54" s="37">
        <f>=ROW()-6</f>
        <v>48</v>
      </c>
      <c r="B54" s="37" t="s">
        <v>221</v>
      </c>
      <c r="C54" s="51">
        <v>20233016184</v>
      </c>
      <c r="D54" s="52" t="s">
        <v>155</v>
      </c>
      <c r="E54" s="51" t="s">
        <v>156</v>
      </c>
      <c r="F54" s="37" t="s">
        <v>74</v>
      </c>
      <c r="G54" s="31">
        <v>45992</v>
      </c>
      <c r="H54" s="39" t="str">
        <f>=VLOOKUP(F54,'表1.校区竞赛认定目录（2026年）'!B:C,2,0)</f>
        <v>二类</v>
      </c>
      <c r="I54" s="51" t="s">
        <v>162</v>
      </c>
      <c r="J54" s="51" t="s">
        <v>158</v>
      </c>
      <c r="K54" s="45" t="s">
        <v>163</v>
      </c>
      <c r="L54" s="51" t="str">
        <f>=_xlfn.IFS(K54="是","（含特）",K54="否","（不含特）")</f>
        <v>（不含特）</v>
      </c>
      <c r="M54" s="51" t="str">
        <f>=H54&amp;I54&amp;J54&amp;L54</f>
        <v>二类省部级一等奖（不含特）</v>
      </c>
      <c r="N54" s="39">
        <f>=VLOOKUP(M54,表2.获奖金额及对应奖项!A:D,4,0)</f>
        <v>1000</v>
      </c>
      <c r="O54" s="37" t="s">
        <v>164</v>
      </c>
      <c r="P54" s="43">
        <v>1</v>
      </c>
      <c r="Q54" s="42">
        <f>=N54*P54</f>
        <v>1000</v>
      </c>
      <c r="R54" s="39" t="str">
        <f>=IF(COUNT(FIND({1,2,3,4,5,6,7,8,9,0},Q54))&gt;0,"","仅证书")</f>
        <v/>
      </c>
    </row>
    <row r="55" spans="1:18">
      <c r="A55" s="37">
        <f>=ROW()-6</f>
        <v>49</v>
      </c>
      <c r="B55" s="37" t="s">
        <v>222</v>
      </c>
      <c r="C55" s="51">
        <v>2023016172</v>
      </c>
      <c r="D55" s="52" t="s">
        <v>155</v>
      </c>
      <c r="E55" s="51" t="s">
        <v>156</v>
      </c>
      <c r="F55" s="37" t="s">
        <v>37</v>
      </c>
      <c r="G55" s="31">
        <v>46143</v>
      </c>
      <c r="H55" s="39" t="str">
        <f>=VLOOKUP(F55,'表1.校区竞赛认定目录（2026年）'!B:C,2,0)</f>
        <v>二类</v>
      </c>
      <c r="I55" s="51" t="s">
        <v>162</v>
      </c>
      <c r="J55" s="51" t="s">
        <v>169</v>
      </c>
      <c r="K55" s="45" t="s">
        <v>163</v>
      </c>
      <c r="L55" s="53" t="str">
        <f>=_xlfn.IFS(K55="是","（含特）",K55="否","（不含特）")</f>
        <v>（不含特）</v>
      </c>
      <c r="M55" s="53" t="str">
        <f>=H55&amp;I55&amp;J55&amp;L55</f>
        <v>二类省部级二等奖（不含特）</v>
      </c>
      <c r="N55" s="39">
        <f>=VLOOKUP(M55,表2.获奖金额及对应奖项!A:D,4,0)</f>
        <v>800</v>
      </c>
      <c r="O55" s="37" t="s">
        <v>161</v>
      </c>
      <c r="P55" s="43">
        <v>1</v>
      </c>
      <c r="Q55" s="42">
        <f>=N55*P55</f>
        <v>800</v>
      </c>
      <c r="R55" s="39" t="str">
        <f>=IF(COUNT(FIND({1,2,3,4,5,6,7,8,9,0},Q55))&gt;0,"","仅证书")</f>
        <v/>
      </c>
    </row>
    <row r="56" spans="1:18">
      <c r="A56" s="37">
        <f>=ROW()-6</f>
        <v>50</v>
      </c>
      <c r="B56" s="37" t="s">
        <v>223</v>
      </c>
      <c r="C56" s="19">
        <v>2023016240</v>
      </c>
      <c r="D56" s="20" t="s">
        <v>155</v>
      </c>
      <c r="E56" s="38" t="s">
        <v>156</v>
      </c>
      <c r="F56" s="37" t="s">
        <v>20</v>
      </c>
      <c r="G56" s="31">
        <v>45992</v>
      </c>
      <c r="H56" s="39" t="str">
        <f>=VLOOKUP(F56,'表1.校区竞赛认定目录（2026年）'!B:C,2,0)</f>
        <v>二类</v>
      </c>
      <c r="I56" s="38" t="s">
        <v>157</v>
      </c>
      <c r="J56" s="38" t="s">
        <v>169</v>
      </c>
      <c r="K56" s="45" t="s">
        <v>163</v>
      </c>
      <c r="L56" s="41" t="str">
        <f>=_xlfn.IFS(K56="是","（含特）",K56="否","（不含特）")</f>
        <v>（不含特）</v>
      </c>
      <c r="M56" s="41" t="str">
        <f>=H56&amp;I56&amp;J56&amp;L56</f>
        <v>二类国家级二等奖（不含特）</v>
      </c>
      <c r="N56" s="39">
        <f>=VLOOKUP(M56,表2.获奖金额及对应奖项!A:D,4,0)</f>
        <v>2000</v>
      </c>
      <c r="O56" s="37" t="s">
        <v>164</v>
      </c>
      <c r="P56" s="43">
        <v>1</v>
      </c>
      <c r="Q56" s="42">
        <f>=N56*P56</f>
        <v>2000</v>
      </c>
      <c r="R56" s="39" t="str">
        <f>=IF(COUNT(FIND({1,2,3,4,5,6,7,8,9,0},Q56))&gt;0,"","仅证书")</f>
        <v/>
      </c>
    </row>
    <row r="57" spans="1:18">
      <c r="A57" s="37">
        <f>=ROW()-6</f>
        <v>51</v>
      </c>
      <c r="B57" s="37" t="s">
        <v>224</v>
      </c>
      <c r="C57" s="19">
        <v>2023016168</v>
      </c>
      <c r="D57" s="20" t="s">
        <v>155</v>
      </c>
      <c r="E57" s="38" t="s">
        <v>156</v>
      </c>
      <c r="F57" s="37" t="s">
        <v>74</v>
      </c>
      <c r="G57" s="31">
        <v>45992</v>
      </c>
      <c r="H57" s="39" t="str">
        <f>=VLOOKUP(F57,'表1.校区竞赛认定目录（2026年）'!B:C,2,0)</f>
        <v>二类</v>
      </c>
      <c r="I57" s="38" t="s">
        <v>162</v>
      </c>
      <c r="J57" s="38" t="s">
        <v>169</v>
      </c>
      <c r="K57" s="49" t="s">
        <v>163</v>
      </c>
      <c r="L57" s="41" t="str">
        <f>=_xlfn.IFS(K57="是","（含特）",K57="否","（不含特）")</f>
        <v>（不含特）</v>
      </c>
      <c r="M57" s="41" t="str">
        <f>=H57&amp;I57&amp;J57&amp;L57</f>
        <v>二类省部级二等奖（不含特）</v>
      </c>
      <c r="N57" s="39">
        <f>=VLOOKUP(M57,表2.获奖金额及对应奖项!A:D,4,0)</f>
        <v>800</v>
      </c>
      <c r="O57" s="37" t="s">
        <v>164</v>
      </c>
      <c r="P57" s="43">
        <v>1</v>
      </c>
      <c r="Q57" s="42">
        <f>=N57*P57</f>
        <v>800</v>
      </c>
      <c r="R57" s="39" t="str">
        <f>=IF(COUNT(FIND({1,2,3,4,5,6,7,8,9,0},Q57))&gt;0,"","仅证书")</f>
        <v/>
      </c>
    </row>
    <row r="58" spans="1:18">
      <c r="A58" s="37">
        <f>=ROW()-6</f>
        <v>52</v>
      </c>
      <c r="B58" s="37" t="s">
        <v>225</v>
      </c>
      <c r="C58" s="19">
        <v>2023016086</v>
      </c>
      <c r="D58" s="20" t="s">
        <v>155</v>
      </c>
      <c r="E58" s="38" t="s">
        <v>156</v>
      </c>
      <c r="F58" s="37" t="s">
        <v>74</v>
      </c>
      <c r="G58" s="31">
        <v>45992</v>
      </c>
      <c r="H58" s="39" t="str">
        <f>=VLOOKUP(F58,'表1.校区竞赛认定目录（2026年）'!B:C,2,0)</f>
        <v>二类</v>
      </c>
      <c r="I58" s="38" t="s">
        <v>162</v>
      </c>
      <c r="J58" s="38" t="s">
        <v>169</v>
      </c>
      <c r="K58" s="45" t="s">
        <v>163</v>
      </c>
      <c r="L58" s="41" t="str">
        <f>=_xlfn.IFS(K58="是","（含特）",K58="否","（不含特）")</f>
        <v>（不含特）</v>
      </c>
      <c r="M58" s="41" t="str">
        <f>=H58&amp;I58&amp;J58&amp;L58</f>
        <v>二类省部级二等奖（不含特）</v>
      </c>
      <c r="N58" s="39">
        <f>=VLOOKUP(M58,表2.获奖金额及对应奖项!A:D,4,0)</f>
        <v>800</v>
      </c>
      <c r="O58" s="37" t="s">
        <v>164</v>
      </c>
      <c r="P58" s="43">
        <v>1</v>
      </c>
      <c r="Q58" s="42">
        <f>=N58*P58</f>
        <v>800</v>
      </c>
      <c r="R58" s="39" t="str">
        <f>=IF(COUNT(FIND({1,2,3,4,5,6,7,8,9,0},Q58))&gt;0,"","仅证书")</f>
        <v/>
      </c>
    </row>
    <row r="59" spans="1:18">
      <c r="A59" s="37">
        <f>=ROW()-6</f>
        <v>53</v>
      </c>
      <c r="B59" s="37" t="s">
        <v>226</v>
      </c>
      <c r="C59" s="19">
        <v>2023016180</v>
      </c>
      <c r="D59" s="20" t="s">
        <v>155</v>
      </c>
      <c r="E59" s="38" t="s">
        <v>156</v>
      </c>
      <c r="F59" s="37" t="s">
        <v>22</v>
      </c>
      <c r="G59" s="31">
        <v>46204</v>
      </c>
      <c r="H59" s="39" t="str">
        <f>=VLOOKUP(F59,'表1.校区竞赛认定目录（2026年）'!B:C,2,0)</f>
        <v>二类</v>
      </c>
      <c r="I59" s="38" t="s">
        <v>157</v>
      </c>
      <c r="J59" s="38" t="s">
        <v>169</v>
      </c>
      <c r="K59" s="45" t="s">
        <v>163</v>
      </c>
      <c r="L59" s="41" t="str">
        <f>=_xlfn.IFS(K59="是","（含特）",K59="否","（不含特）")</f>
        <v>（不含特）</v>
      </c>
      <c r="M59" s="41" t="str">
        <f>=H59&amp;I59&amp;J59&amp;L59</f>
        <v>二类国家级二等奖（不含特）</v>
      </c>
      <c r="N59" s="39">
        <f>=VLOOKUP(M59,表2.获奖金额及对应奖项!A:D,4,0)</f>
        <v>2000</v>
      </c>
      <c r="O59" s="37" t="s">
        <v>161</v>
      </c>
      <c r="P59" s="43">
        <v>1</v>
      </c>
      <c r="Q59" s="42">
        <f>=N59*P59</f>
        <v>2000</v>
      </c>
      <c r="R59" s="39" t="str">
        <f>=IF(COUNT(FIND({1,2,3,4,5,6,7,8,9,0},Q59))&gt;0,"","仅证书")</f>
        <v/>
      </c>
    </row>
    <row r="60" spans="1:18">
      <c r="A60" s="37">
        <f>=ROW()-6</f>
        <v>54</v>
      </c>
      <c r="B60" s="37" t="s">
        <v>227</v>
      </c>
      <c r="C60" s="19">
        <v>2025016592</v>
      </c>
      <c r="D60" s="20" t="s">
        <v>155</v>
      </c>
      <c r="E60" s="38" t="s">
        <v>156</v>
      </c>
      <c r="F60" s="37" t="s">
        <v>37</v>
      </c>
      <c r="G60" s="31">
        <v>46172</v>
      </c>
      <c r="H60" s="39" t="str">
        <f>=VLOOKUP(F60,'表1.校区竞赛认定目录（2026年）'!B:C,2,0)</f>
        <v>二类</v>
      </c>
      <c r="I60" s="38" t="s">
        <v>162</v>
      </c>
      <c r="J60" s="38" t="s">
        <v>158</v>
      </c>
      <c r="K60" s="45" t="s">
        <v>163</v>
      </c>
      <c r="L60" s="41" t="str">
        <f>=_xlfn.IFS(K60="是","（含特）",K60="否","（不含特）")</f>
        <v>（不含特）</v>
      </c>
      <c r="M60" s="41" t="str">
        <f>=H60&amp;I60&amp;J60&amp;L60</f>
        <v>二类省部级一等奖（不含特）</v>
      </c>
      <c r="N60" s="39">
        <f>=VLOOKUP(M60,表2.获奖金额及对应奖项!A:D,4,0)</f>
        <v>1000</v>
      </c>
      <c r="O60" s="37" t="s">
        <v>164</v>
      </c>
      <c r="P60" s="43">
        <v>1</v>
      </c>
      <c r="Q60" s="42">
        <f>=N60*P60</f>
        <v>1000</v>
      </c>
      <c r="R60" s="39" t="str">
        <f>=IF(COUNT(FIND({1,2,3,4,5,6,7,8,9,0},Q60))&gt;0,"","仅证书")</f>
        <v/>
      </c>
    </row>
    <row r="61" spans="1:18">
      <c r="A61" s="37">
        <f>=ROW()-6</f>
        <v>55</v>
      </c>
      <c r="B61" s="37" t="s">
        <v>228</v>
      </c>
      <c r="C61" s="19">
        <v>2024016720</v>
      </c>
      <c r="D61" s="20" t="s">
        <v>155</v>
      </c>
      <c r="E61" s="38" t="s">
        <v>156</v>
      </c>
      <c r="F61" s="37" t="s">
        <v>18</v>
      </c>
      <c r="G61" s="31">
        <v>46235</v>
      </c>
      <c r="H61" s="39" t="str">
        <f>=VLOOKUP(F61,'表1.校区竞赛认定目录（2026年）'!B:C,2,0)</f>
        <v>二类</v>
      </c>
      <c r="I61" s="38" t="s">
        <v>157</v>
      </c>
      <c r="J61" s="38" t="s">
        <v>176</v>
      </c>
      <c r="K61" s="45" t="s">
        <v>163</v>
      </c>
      <c r="L61" s="41" t="str">
        <f>=_xlfn.IFS(K61="是","（含特）",K61="否","（不含特）")</f>
        <v>（不含特）</v>
      </c>
      <c r="M61" s="41" t="str">
        <f>=H61&amp;I61&amp;J61&amp;L61</f>
        <v>二类国家级三等奖（不含特）</v>
      </c>
      <c r="N61" s="39">
        <f>=VLOOKUP(M61,表2.获奖金额及对应奖项!A:D,4,0)</f>
        <v>1500</v>
      </c>
      <c r="O61" s="37" t="s">
        <v>161</v>
      </c>
      <c r="P61" s="43">
        <v>0.5</v>
      </c>
      <c r="Q61" s="42">
        <f>=N61*P61</f>
        <v>750</v>
      </c>
      <c r="R61" s="39" t="str">
        <f>=IF(COUNT(FIND({1,2,3,4,5,6,7,8,9,0},Q61))&gt;0,"","仅证书")</f>
        <v/>
      </c>
    </row>
    <row r="62" spans="1:18">
      <c r="A62" s="37">
        <f>=ROW()-6</f>
        <v>56</v>
      </c>
      <c r="B62" s="37" t="s">
        <v>229</v>
      </c>
      <c r="C62" s="19">
        <v>2023016006</v>
      </c>
      <c r="D62" s="20" t="s">
        <v>155</v>
      </c>
      <c r="E62" s="38" t="s">
        <v>156</v>
      </c>
      <c r="F62" s="37" t="s">
        <v>40</v>
      </c>
      <c r="G62" s="31">
        <v>46233</v>
      </c>
      <c r="H62" s="39" t="str">
        <f>=VLOOKUP(F62,'表1.校区竞赛认定目录（2026年）'!B:C,2,0)</f>
        <v>二类</v>
      </c>
      <c r="I62" s="38" t="s">
        <v>157</v>
      </c>
      <c r="J62" s="38" t="s">
        <v>176</v>
      </c>
      <c r="K62" s="45" t="s">
        <v>163</v>
      </c>
      <c r="L62" s="41" t="str">
        <f>=_xlfn.IFS(K62="是","（含特）",K62="否","（不含特）")</f>
        <v>（不含特）</v>
      </c>
      <c r="M62" s="41" t="str">
        <f>=H62&amp;I62&amp;J62&amp;L62</f>
        <v>二类国家级三等奖（不含特）</v>
      </c>
      <c r="N62" s="39">
        <f>=VLOOKUP(M62,表2.获奖金额及对应奖项!A:D,4,0)</f>
        <v>1500</v>
      </c>
      <c r="O62" s="37" t="s">
        <v>164</v>
      </c>
      <c r="P62" s="43">
        <v>1</v>
      </c>
      <c r="Q62" s="42">
        <f>=N62*P62</f>
        <v>1500</v>
      </c>
      <c r="R62" s="39" t="str">
        <f>=IF(COUNT(FIND({1,2,3,4,5,6,7,8,9,0},Q62))&gt;0,"","仅证书")</f>
        <v/>
      </c>
    </row>
    <row r="63" spans="1:18">
      <c r="A63" s="37">
        <f>=ROW()-6</f>
        <v>57</v>
      </c>
      <c r="B63" s="37" t="s">
        <v>230</v>
      </c>
      <c r="C63" s="19">
        <v>2023016203</v>
      </c>
      <c r="D63" s="20" t="s">
        <v>155</v>
      </c>
      <c r="E63" s="38" t="s">
        <v>156</v>
      </c>
      <c r="F63" s="37" t="s">
        <v>37</v>
      </c>
      <c r="G63" s="31">
        <v>46172</v>
      </c>
      <c r="H63" s="39" t="str">
        <f>=VLOOKUP(F63,'表1.校区竞赛认定目录（2026年）'!B:C,2,0)</f>
        <v>二类</v>
      </c>
      <c r="I63" s="38" t="s">
        <v>162</v>
      </c>
      <c r="J63" s="38" t="s">
        <v>169</v>
      </c>
      <c r="K63" s="45" t="s">
        <v>163</v>
      </c>
      <c r="L63" s="41" t="str">
        <f>=_xlfn.IFS(K63="是","（含特）",K63="否","（不含特）")</f>
        <v>（不含特）</v>
      </c>
      <c r="M63" s="41" t="str">
        <f>=H63&amp;I63&amp;J63&amp;L63</f>
        <v>二类省部级二等奖（不含特）</v>
      </c>
      <c r="N63" s="39">
        <f>=VLOOKUP(M63,表2.获奖金额及对应奖项!A:D,4,0)</f>
        <v>800</v>
      </c>
      <c r="O63" s="37" t="s">
        <v>164</v>
      </c>
      <c r="P63" s="43">
        <v>1</v>
      </c>
      <c r="Q63" s="42">
        <f>=N63*P63</f>
        <v>800</v>
      </c>
      <c r="R63" s="39" t="str">
        <f>=IF(COUNT(FIND({1,2,3,4,5,6,7,8,9,0},Q63))&gt;0,"","仅证书")</f>
        <v/>
      </c>
    </row>
    <row r="64" spans="1:18">
      <c r="A64" s="37">
        <f>=ROW()-6</f>
        <v>58</v>
      </c>
      <c r="B64" s="37" t="s">
        <v>231</v>
      </c>
      <c r="C64" s="19">
        <v>2023016161</v>
      </c>
      <c r="D64" s="20" t="s">
        <v>155</v>
      </c>
      <c r="E64" s="38" t="s">
        <v>156</v>
      </c>
      <c r="F64" s="37" t="s">
        <v>73</v>
      </c>
      <c r="G64" s="31">
        <v>45992</v>
      </c>
      <c r="H64" s="39" t="str">
        <f>=VLOOKUP(F64,'表1.校区竞赛认定目录（2026年）'!B:C,2,0)</f>
        <v>二类</v>
      </c>
      <c r="I64" s="38" t="s">
        <v>157</v>
      </c>
      <c r="J64" s="38" t="s">
        <v>176</v>
      </c>
      <c r="K64" s="45" t="s">
        <v>163</v>
      </c>
      <c r="L64" s="41" t="str">
        <f>=_xlfn.IFS(K64="是","（含特）",K64="否","（不含特）")</f>
        <v>（不含特）</v>
      </c>
      <c r="M64" s="41" t="str">
        <f>=H64&amp;I64&amp;J64&amp;L64</f>
        <v>二类国家级三等奖（不含特）</v>
      </c>
      <c r="N64" s="39">
        <f>=VLOOKUP(M64,表2.获奖金额及对应奖项!A:D,4,0)</f>
        <v>1500</v>
      </c>
      <c r="O64" s="37" t="s">
        <v>164</v>
      </c>
      <c r="P64" s="43">
        <v>1</v>
      </c>
      <c r="Q64" s="42">
        <f>=N64*P64</f>
        <v>1500</v>
      </c>
      <c r="R64" s="39" t="str">
        <f>=IF(COUNT(FIND({1,2,3,4,5,6,7,8,9,0},Q64))&gt;0,"","仅证书")</f>
        <v/>
      </c>
    </row>
    <row r="65" spans="1:18">
      <c r="A65" s="37">
        <f>=ROW()-6</f>
        <v>59</v>
      </c>
      <c r="B65" s="37" t="s">
        <v>232</v>
      </c>
      <c r="C65" s="19">
        <v>2023015999</v>
      </c>
      <c r="D65" s="20" t="s">
        <v>155</v>
      </c>
      <c r="E65" s="38" t="s">
        <v>156</v>
      </c>
      <c r="F65" s="37" t="s">
        <v>37</v>
      </c>
      <c r="G65" s="31">
        <v>46229</v>
      </c>
      <c r="H65" s="39" t="str">
        <f>=VLOOKUP(F65,'表1.校区竞赛认定目录（2026年）'!B:C,2,0)</f>
        <v>二类</v>
      </c>
      <c r="I65" s="38" t="s">
        <v>157</v>
      </c>
      <c r="J65" s="38" t="s">
        <v>169</v>
      </c>
      <c r="K65" s="45" t="s">
        <v>163</v>
      </c>
      <c r="L65" s="41" t="str">
        <f>=_xlfn.IFS(K65="是","（含特）",K65="否","（不含特）")</f>
        <v>（不含特）</v>
      </c>
      <c r="M65" s="41" t="str">
        <f>=H65&amp;I65&amp;J65&amp;L65</f>
        <v>二类国家级二等奖（不含特）</v>
      </c>
      <c r="N65" s="39">
        <f>=VLOOKUP(M65,表2.获奖金额及对应奖项!A:D,4,0)</f>
        <v>2000</v>
      </c>
      <c r="O65" s="37" t="s">
        <v>161</v>
      </c>
      <c r="P65" s="43">
        <v>0.95</v>
      </c>
      <c r="Q65" s="42">
        <f>=N65*P65</f>
        <v>1900</v>
      </c>
      <c r="R65" s="39" t="str">
        <f>=IF(COUNT(FIND({1,2,3,4,5,6,7,8,9,0},Q65))&gt;0,"","仅证书")</f>
        <v/>
      </c>
    </row>
    <row r="66" spans="1:18">
      <c r="A66" s="37">
        <f>=ROW()-6</f>
        <v>60</v>
      </c>
      <c r="B66" s="37" t="s">
        <v>233</v>
      </c>
      <c r="C66" s="19">
        <v>2023016033</v>
      </c>
      <c r="D66" s="20" t="s">
        <v>155</v>
      </c>
      <c r="E66" s="38" t="s">
        <v>156</v>
      </c>
      <c r="F66" s="37" t="s">
        <v>73</v>
      </c>
      <c r="G66" s="31">
        <v>45992</v>
      </c>
      <c r="H66" s="39" t="str">
        <f>=VLOOKUP(F66,'表1.校区竞赛认定目录（2026年）'!B:C,2,0)</f>
        <v>二类</v>
      </c>
      <c r="I66" s="38" t="s">
        <v>157</v>
      </c>
      <c r="J66" s="38" t="s">
        <v>169</v>
      </c>
      <c r="K66" s="45" t="s">
        <v>163</v>
      </c>
      <c r="L66" s="41" t="str">
        <f>=_xlfn.IFS(K66="是","（含特）",K66="否","（不含特）")</f>
        <v>（不含特）</v>
      </c>
      <c r="M66" s="41" t="str">
        <f>=H66&amp;I66&amp;J66&amp;L66</f>
        <v>二类国家级二等奖（不含特）</v>
      </c>
      <c r="N66" s="39">
        <f>=VLOOKUP(M66,表2.获奖金额及对应奖项!A:D,4,0)</f>
        <v>2000</v>
      </c>
      <c r="O66" s="37" t="s">
        <v>164</v>
      </c>
      <c r="P66" s="43">
        <v>1</v>
      </c>
      <c r="Q66" s="42">
        <f>=N66*P66</f>
        <v>2000</v>
      </c>
      <c r="R66" s="39" t="str">
        <f>=IF(COUNT(FIND({1,2,3,4,5,6,7,8,9,0},Q66))&gt;0,"","仅证书")</f>
        <v/>
      </c>
    </row>
    <row r="67" spans="1:18">
      <c r="A67" s="37">
        <f>=ROW()-6</f>
        <v>61</v>
      </c>
      <c r="B67" s="37" t="s">
        <v>234</v>
      </c>
      <c r="C67" s="19">
        <v>2024016755</v>
      </c>
      <c r="D67" s="20" t="s">
        <v>155</v>
      </c>
      <c r="E67" s="38" t="s">
        <v>156</v>
      </c>
      <c r="F67" s="37" t="s">
        <v>37</v>
      </c>
      <c r="G67" s="31">
        <v>46229</v>
      </c>
      <c r="H67" s="39" t="str">
        <f>=VLOOKUP(F67,'表1.校区竞赛认定目录（2026年）'!B:C,2,0)</f>
        <v>二类</v>
      </c>
      <c r="I67" s="38" t="s">
        <v>157</v>
      </c>
      <c r="J67" s="38" t="s">
        <v>176</v>
      </c>
      <c r="K67" s="45" t="s">
        <v>163</v>
      </c>
      <c r="L67" s="41" t="str">
        <f>=_xlfn.IFS(K67="是","（含特）",K67="否","（不含特）")</f>
        <v>（不含特）</v>
      </c>
      <c r="M67" s="41" t="str">
        <f>=H67&amp;I67&amp;J67&amp;L67</f>
        <v>二类国家级三等奖（不含特）</v>
      </c>
      <c r="N67" s="39">
        <f>=VLOOKUP(M67,表2.获奖金额及对应奖项!A:D,4,0)</f>
        <v>1500</v>
      </c>
      <c r="O67" s="37" t="s">
        <v>164</v>
      </c>
      <c r="P67" s="43">
        <v>1</v>
      </c>
      <c r="Q67" s="42">
        <f>=N67*P67</f>
        <v>1500</v>
      </c>
      <c r="R67" s="39" t="str">
        <f>=IF(COUNT(FIND({1,2,3,4,5,6,7,8,9,0},Q67))&gt;0,"","仅证书")</f>
        <v/>
      </c>
    </row>
    <row r="68" spans="1:18">
      <c r="A68" s="37">
        <f>=ROW()-6</f>
        <v>62</v>
      </c>
      <c r="B68" s="37" t="s">
        <v>235</v>
      </c>
      <c r="C68" s="19">
        <v>2023016124</v>
      </c>
      <c r="D68" s="20" t="s">
        <v>155</v>
      </c>
      <c r="E68" s="38" t="s">
        <v>156</v>
      </c>
      <c r="F68" s="37" t="s">
        <v>37</v>
      </c>
      <c r="G68" s="31">
        <v>46172</v>
      </c>
      <c r="H68" s="39" t="str">
        <f>=VLOOKUP(F68,'表1.校区竞赛认定目录（2026年）'!B:C,2,0)</f>
        <v>二类</v>
      </c>
      <c r="I68" s="38" t="s">
        <v>162</v>
      </c>
      <c r="J68" s="38" t="s">
        <v>169</v>
      </c>
      <c r="K68" s="45" t="s">
        <v>163</v>
      </c>
      <c r="L68" s="41" t="str">
        <f>=_xlfn.IFS(K68="是","（含特）",K68="否","（不含特）")</f>
        <v>（不含特）</v>
      </c>
      <c r="M68" s="41" t="str">
        <f>=H68&amp;I68&amp;J68&amp;L68</f>
        <v>二类省部级二等奖（不含特）</v>
      </c>
      <c r="N68" s="39">
        <f>=VLOOKUP(M68,表2.获奖金额及对应奖项!A:D,4,0)</f>
        <v>800</v>
      </c>
      <c r="O68" s="37" t="s">
        <v>164</v>
      </c>
      <c r="P68" s="43">
        <v>1</v>
      </c>
      <c r="Q68" s="42">
        <f>=N68*P68</f>
        <v>800</v>
      </c>
      <c r="R68" s="39" t="str">
        <f>=IF(COUNT(FIND({1,2,3,4,5,6,7,8,9,0},Q68))&gt;0,"","仅证书")</f>
        <v/>
      </c>
    </row>
    <row r="69" spans="1:18" s="131" customFormat="1">
      <c r="A69" s="37">
        <f>=ROW()-6</f>
        <v>63</v>
      </c>
      <c r="B69" s="54" t="s">
        <v>236</v>
      </c>
      <c r="C69" s="55">
        <v>2023016083</v>
      </c>
      <c r="D69" s="56" t="s">
        <v>155</v>
      </c>
      <c r="E69" s="57" t="s">
        <v>156</v>
      </c>
      <c r="F69" s="54" t="s">
        <v>20</v>
      </c>
      <c r="G69" s="58">
        <v>46022</v>
      </c>
      <c r="H69" s="39" t="str">
        <f>=VLOOKUP(F69,'表1.校区竞赛认定目录（2026年）'!B:C,2,0)</f>
        <v>二类</v>
      </c>
      <c r="I69" s="57" t="s">
        <v>157</v>
      </c>
      <c r="J69" s="57" t="s">
        <v>176</v>
      </c>
      <c r="K69" s="59" t="s">
        <v>163</v>
      </c>
      <c r="L69" s="60" t="str">
        <f>=_xlfn.IFS(K69="是","（含特）",K69="否","（不含特）")</f>
        <v>（不含特）</v>
      </c>
      <c r="M69" s="60" t="str">
        <f>=H69&amp;I69&amp;J69&amp;L69</f>
        <v>二类国家级三等奖（不含特）</v>
      </c>
      <c r="N69" s="39">
        <f>=VLOOKUP(M69,表2.获奖金额及对应奖项!A:D,4,0)</f>
        <v>1500</v>
      </c>
      <c r="O69" s="54" t="s">
        <v>161</v>
      </c>
      <c r="P69" s="61">
        <v>0.8</v>
      </c>
      <c r="Q69" s="42">
        <f>=N69*P69</f>
        <v>1200</v>
      </c>
      <c r="R69" s="39" t="str">
        <f>=IF(COUNT(FIND({1,2,3,4,5,6,7,8,9,0},Q69))&gt;0,"","仅证书")</f>
        <v/>
      </c>
    </row>
    <row r="70" spans="1:18">
      <c r="A70" s="37">
        <f>=ROW()-6</f>
        <v>64</v>
      </c>
      <c r="B70" s="37" t="s">
        <v>237</v>
      </c>
      <c r="C70" s="19">
        <v>2024016991</v>
      </c>
      <c r="D70" s="20" t="s">
        <v>155</v>
      </c>
      <c r="E70" s="38" t="s">
        <v>156</v>
      </c>
      <c r="F70" s="37" t="s">
        <v>52</v>
      </c>
      <c r="G70" s="31">
        <v>45977</v>
      </c>
      <c r="H70" s="39" t="str">
        <f>=VLOOKUP(F70,'表1.校区竞赛认定目录（2026年）'!B:C,2,0)</f>
        <v>二类</v>
      </c>
      <c r="I70" s="38" t="s">
        <v>162</v>
      </c>
      <c r="J70" s="38" t="s">
        <v>158</v>
      </c>
      <c r="K70" s="45" t="s">
        <v>163</v>
      </c>
      <c r="L70" s="41" t="str">
        <f>=_xlfn.IFS(K70="是","（含特）",K70="否","（不含特）")</f>
        <v>（不含特）</v>
      </c>
      <c r="M70" s="41" t="str">
        <f>=H70&amp;I70&amp;J70&amp;L70</f>
        <v>二类省部级一等奖（不含特）</v>
      </c>
      <c r="N70" s="39">
        <f>=VLOOKUP(M70,表2.获奖金额及对应奖项!A:D,4,0)</f>
        <v>1000</v>
      </c>
      <c r="O70" s="37" t="s">
        <v>161</v>
      </c>
      <c r="P70" s="43">
        <v>0.9</v>
      </c>
      <c r="Q70" s="42">
        <f>=N70*P70</f>
        <v>900</v>
      </c>
      <c r="R70" s="39" t="str">
        <f>=IF(COUNT(FIND({1,2,3,4,5,6,7,8,9,0},Q70))&gt;0,"","仅证书")</f>
        <v/>
      </c>
    </row>
    <row r="71" spans="1:18">
      <c r="A71" s="37">
        <f>=ROW()-6</f>
        <v>65</v>
      </c>
      <c r="B71" s="37" t="s">
        <v>238</v>
      </c>
      <c r="C71" s="19">
        <v>2023016277</v>
      </c>
      <c r="D71" s="20" t="s">
        <v>155</v>
      </c>
      <c r="E71" s="38" t="s">
        <v>156</v>
      </c>
      <c r="F71" s="37" t="s">
        <v>73</v>
      </c>
      <c r="G71" s="31">
        <v>46235</v>
      </c>
      <c r="H71" s="39" t="str">
        <f>=VLOOKUP(F71,'表1.校区竞赛认定目录（2026年）'!B:C,2,0)</f>
        <v>二类</v>
      </c>
      <c r="I71" s="38" t="s">
        <v>157</v>
      </c>
      <c r="J71" s="38" t="s">
        <v>169</v>
      </c>
      <c r="K71" s="45" t="s">
        <v>163</v>
      </c>
      <c r="L71" s="41" t="str">
        <f>=_xlfn.IFS(K71="是","（含特）",K71="否","（不含特）")</f>
        <v>（不含特）</v>
      </c>
      <c r="M71" s="41" t="str">
        <f>=H71&amp;I71&amp;J71&amp;L71</f>
        <v>二类国家级二等奖（不含特）</v>
      </c>
      <c r="N71" s="39">
        <f>=VLOOKUP(M71,表2.获奖金额及对应奖项!A:D,4,0)</f>
        <v>2000</v>
      </c>
      <c r="O71" s="37" t="s">
        <v>164</v>
      </c>
      <c r="P71" s="43">
        <v>1</v>
      </c>
      <c r="Q71" s="42">
        <f>=N71*P71</f>
        <v>2000</v>
      </c>
      <c r="R71" s="39" t="str">
        <f>=IF(COUNT(FIND({1,2,3,4,5,6,7,8,9,0},Q71))&gt;0,"","仅证书")</f>
        <v/>
      </c>
    </row>
    <row r="72" spans="1:18" s="131" customFormat="1">
      <c r="A72" s="37">
        <f>=ROW()-6</f>
        <v>66</v>
      </c>
      <c r="B72" s="54" t="s">
        <v>239</v>
      </c>
      <c r="C72" s="55">
        <v>2023016256</v>
      </c>
      <c r="D72" s="56" t="s">
        <v>155</v>
      </c>
      <c r="E72" s="57" t="s">
        <v>156</v>
      </c>
      <c r="F72" s="54" t="s">
        <v>52</v>
      </c>
      <c r="G72" s="58">
        <v>45901</v>
      </c>
      <c r="H72" s="39" t="str">
        <f>=VLOOKUP(F72,'表1.校区竞赛认定目录（2026年）'!B:C,2,0)</f>
        <v>二类</v>
      </c>
      <c r="I72" s="57" t="s">
        <v>162</v>
      </c>
      <c r="J72" s="57" t="s">
        <v>169</v>
      </c>
      <c r="K72" s="59" t="s">
        <v>163</v>
      </c>
      <c r="L72" s="60" t="str">
        <f>=_xlfn.IFS(K72="是","（含特）",K72="否","（不含特）")</f>
        <v>（不含特）</v>
      </c>
      <c r="M72" s="60" t="str">
        <f>=H72&amp;I72&amp;J72&amp;L72</f>
        <v>二类省部级二等奖（不含特）</v>
      </c>
      <c r="N72" s="39">
        <f>=VLOOKUP(M72,表2.获奖金额及对应奖项!A:D,4,0)</f>
        <v>800</v>
      </c>
      <c r="O72" s="54" t="s">
        <v>161</v>
      </c>
      <c r="P72" s="61">
        <v>0.667</v>
      </c>
      <c r="Q72" s="42">
        <f>=N72*P72</f>
        <v>533.6</v>
      </c>
      <c r="R72" s="39" t="str">
        <f>=IF(COUNT(FIND({1,2,3,4,5,6,7,8,9,0},Q72))&gt;0,"","仅证书")</f>
        <v/>
      </c>
    </row>
    <row r="73" spans="1:18">
      <c r="A73" s="37">
        <f>=ROW()-6</f>
        <v>67</v>
      </c>
      <c r="B73" s="37" t="s">
        <v>240</v>
      </c>
      <c r="C73" s="19">
        <v>2023016276</v>
      </c>
      <c r="D73" s="20" t="s">
        <v>155</v>
      </c>
      <c r="E73" s="38" t="s">
        <v>156</v>
      </c>
      <c r="F73" s="37" t="s">
        <v>52</v>
      </c>
      <c r="G73" s="31">
        <v>45901</v>
      </c>
      <c r="H73" s="39" t="str">
        <f>=VLOOKUP(F73,'表1.校区竞赛认定目录（2026年）'!B:C,2,0)</f>
        <v>二类</v>
      </c>
      <c r="I73" s="38" t="s">
        <v>162</v>
      </c>
      <c r="J73" s="38" t="s">
        <v>169</v>
      </c>
      <c r="K73" s="45" t="s">
        <v>163</v>
      </c>
      <c r="L73" s="41" t="str">
        <f>=_xlfn.IFS(K73="是","（含特）",K73="否","（不含特）")</f>
        <v>（不含特）</v>
      </c>
      <c r="M73" s="41" t="str">
        <f>=H73&amp;I73&amp;J73&amp;L73</f>
        <v>二类省部级二等奖（不含特）</v>
      </c>
      <c r="N73" s="39">
        <f>=VLOOKUP(M73,表2.获奖金额及对应奖项!A:D,4,0)</f>
        <v>800</v>
      </c>
      <c r="O73" s="37" t="s">
        <v>161</v>
      </c>
      <c r="P73" s="43">
        <v>0.33</v>
      </c>
      <c r="Q73" s="42">
        <f>=N73*P73</f>
        <v>264</v>
      </c>
      <c r="R73" s="39" t="str">
        <f>=IF(COUNT(FIND({1,2,3,4,5,6,7,8,9,0},Q73))&gt;0,"","仅证书")</f>
        <v/>
      </c>
    </row>
    <row r="74" spans="1:18">
      <c r="A74" s="37">
        <f>=ROW()-6</f>
        <v>68</v>
      </c>
      <c r="B74" s="37" t="s">
        <v>241</v>
      </c>
      <c r="C74" s="62">
        <v>2023016002</v>
      </c>
      <c r="D74" s="20" t="s">
        <v>155</v>
      </c>
      <c r="E74" s="38" t="s">
        <v>156</v>
      </c>
      <c r="F74" s="63" t="s">
        <v>74</v>
      </c>
      <c r="G74" s="31">
        <v>45992</v>
      </c>
      <c r="H74" s="39" t="str">
        <f>=VLOOKUP(F74,'表1.校区竞赛认定目录（2026年）'!B:C,2,0)</f>
        <v>二类</v>
      </c>
      <c r="I74" s="38" t="s">
        <v>162</v>
      </c>
      <c r="J74" s="38" t="s">
        <v>169</v>
      </c>
      <c r="K74" s="45" t="s">
        <v>163</v>
      </c>
      <c r="L74" s="41" t="str">
        <f>=_xlfn.IFS(K74="是","（含特）",K74="否","（不含特）")</f>
        <v>（不含特）</v>
      </c>
      <c r="M74" s="41" t="str">
        <f>=H74&amp;I74&amp;J74&amp;L74</f>
        <v>二类省部级二等奖（不含特）</v>
      </c>
      <c r="N74" s="39">
        <f>=VLOOKUP(M74,表2.获奖金额及对应奖项!A:D,4,0)</f>
        <v>800</v>
      </c>
      <c r="O74" s="37" t="s">
        <v>164</v>
      </c>
      <c r="P74" s="43">
        <v>1</v>
      </c>
      <c r="Q74" s="42">
        <f>=N74*P74</f>
        <v>800</v>
      </c>
      <c r="R74" s="39" t="str">
        <f>=IF(COUNT(FIND({1,2,3,4,5,6,7,8,9,0},Q74))&gt;0,"","仅证书")</f>
        <v/>
      </c>
    </row>
    <row r="75" spans="1:18">
      <c r="A75" s="37">
        <f>=ROW()-6</f>
        <v>69</v>
      </c>
      <c r="B75" s="37" t="s">
        <v>242</v>
      </c>
      <c r="C75" s="19">
        <v>2024016715</v>
      </c>
      <c r="D75" s="20" t="s">
        <v>155</v>
      </c>
      <c r="E75" s="38" t="s">
        <v>156</v>
      </c>
      <c r="F75" s="37" t="s">
        <v>20</v>
      </c>
      <c r="G75" s="31">
        <v>46150</v>
      </c>
      <c r="H75" s="39" t="str">
        <f>=VLOOKUP(F75,'表1.校区竞赛认定目录（2026年）'!B:C,2,0)</f>
        <v>二类</v>
      </c>
      <c r="I75" s="38" t="s">
        <v>162</v>
      </c>
      <c r="J75" s="38" t="s">
        <v>158</v>
      </c>
      <c r="K75" s="45" t="s">
        <v>163</v>
      </c>
      <c r="L75" s="41" t="str">
        <f>=_xlfn.IFS(K75="是","（含特）",K75="否","（不含特）")</f>
        <v>（不含特）</v>
      </c>
      <c r="M75" s="41" t="str">
        <f>=H75&amp;I75&amp;J75&amp;L75</f>
        <v>二类省部级一等奖（不含特）</v>
      </c>
      <c r="N75" s="39">
        <f>=VLOOKUP(M75,表2.获奖金额及对应奖项!A:D,4,0)</f>
        <v>1000</v>
      </c>
      <c r="O75" s="37" t="s">
        <v>164</v>
      </c>
      <c r="P75" s="43">
        <v>1</v>
      </c>
      <c r="Q75" s="42">
        <f>=N75*P75</f>
        <v>1000</v>
      </c>
      <c r="R75" s="39" t="str">
        <f>=IF(COUNT(FIND({1,2,3,4,5,6,7,8,9,0},Q75))&gt;0,"","仅证书")</f>
        <v/>
      </c>
    </row>
    <row r="76" spans="1:18">
      <c r="A76" s="37">
        <f>=ROW()-6</f>
        <v>70</v>
      </c>
      <c r="B76" s="37" t="s">
        <v>243</v>
      </c>
      <c r="C76" s="19">
        <v>2023016067</v>
      </c>
      <c r="D76" s="20" t="s">
        <v>155</v>
      </c>
      <c r="E76" s="38" t="s">
        <v>156</v>
      </c>
      <c r="F76" s="37" t="s">
        <v>40</v>
      </c>
      <c r="G76" s="31">
        <v>46230</v>
      </c>
      <c r="H76" s="39" t="str">
        <f>=VLOOKUP(F76,'表1.校区竞赛认定目录（2026年）'!B:C,2,0)</f>
        <v>二类</v>
      </c>
      <c r="I76" s="38" t="s">
        <v>157</v>
      </c>
      <c r="J76" s="38" t="s">
        <v>176</v>
      </c>
      <c r="K76" s="45" t="s">
        <v>163</v>
      </c>
      <c r="L76" s="41" t="str">
        <f>=_xlfn.IFS(K76="是","（含特）",K76="否","（不含特）")</f>
        <v>（不含特）</v>
      </c>
      <c r="M76" s="41" t="str">
        <f>=H76&amp;I76&amp;J76&amp;L76</f>
        <v>二类国家级三等奖（不含特）</v>
      </c>
      <c r="N76" s="39">
        <f>=VLOOKUP(M76,表2.获奖金额及对应奖项!A:D,4,0)</f>
        <v>1500</v>
      </c>
      <c r="O76" s="37" t="s">
        <v>164</v>
      </c>
      <c r="P76" s="43">
        <v>1</v>
      </c>
      <c r="Q76" s="42">
        <f>=N76*P76</f>
        <v>1500</v>
      </c>
      <c r="R76" s="39" t="str">
        <f>=IF(COUNT(FIND({1,2,3,4,5,6,7,8,9,0},Q76))&gt;0,"","仅证书")</f>
        <v/>
      </c>
    </row>
    <row r="77" spans="1:18">
      <c r="A77" s="37">
        <f>=ROW()-6</f>
        <v>71</v>
      </c>
      <c r="B77" s="37" t="s">
        <v>244</v>
      </c>
      <c r="C77" s="19">
        <v>2025016479</v>
      </c>
      <c r="D77" s="20" t="s">
        <v>155</v>
      </c>
      <c r="E77" s="38" t="s">
        <v>156</v>
      </c>
      <c r="F77" s="37" t="s">
        <v>49</v>
      </c>
      <c r="G77" s="31">
        <v>46235</v>
      </c>
      <c r="H77" s="39" t="str">
        <f>=VLOOKUP(F77,'表1.校区竞赛认定目录（2026年）'!B:C,2,0)</f>
        <v>二类</v>
      </c>
      <c r="I77" s="38" t="s">
        <v>157</v>
      </c>
      <c r="J77" s="38" t="s">
        <v>176</v>
      </c>
      <c r="K77" s="45" t="s">
        <v>159</v>
      </c>
      <c r="L77" s="41" t="str">
        <f>=_xlfn.IFS(K77="是","（含特）",K77="否","（不含特）")</f>
        <v>（含特）</v>
      </c>
      <c r="M77" s="41" t="str">
        <f>=H77&amp;I77&amp;J77&amp;L77</f>
        <v>二类国家级三等奖（含特）</v>
      </c>
      <c r="N77" s="39">
        <f>=VLOOKUP(M77,表2.获奖金额及对应奖项!A:D,4,0)</f>
        <v>1000</v>
      </c>
      <c r="O77" s="37" t="s">
        <v>161</v>
      </c>
      <c r="P77" s="43">
        <v>0.2</v>
      </c>
      <c r="Q77" s="42">
        <f>=N77*P77</f>
        <v>200</v>
      </c>
      <c r="R77" s="39" t="str">
        <f>=IF(COUNT(FIND({1,2,3,4,5,6,7,8,9,0},Q77))&gt;0,"","仅证书")</f>
        <v/>
      </c>
    </row>
    <row r="78" spans="1:26" s="132" customFormat="1">
      <c r="A78" s="37">
        <f>=ROW()-6</f>
        <v>72</v>
      </c>
      <c r="B78" s="64" t="s">
        <v>245</v>
      </c>
      <c r="C78" s="65">
        <v>2025016481</v>
      </c>
      <c r="D78" s="66" t="s">
        <v>155</v>
      </c>
      <c r="E78" s="67" t="s">
        <v>156</v>
      </c>
      <c r="F78" s="64" t="s">
        <v>24</v>
      </c>
      <c r="G78" s="68">
        <v>46174</v>
      </c>
      <c r="H78" s="39" t="str">
        <f>=VLOOKUP(F78,'表1.校区竞赛认定目录（2026年）'!B:C,2,0)</f>
        <v>二类</v>
      </c>
      <c r="I78" s="67" t="s">
        <v>162</v>
      </c>
      <c r="J78" s="67" t="s">
        <v>176</v>
      </c>
      <c r="K78" s="69" t="s">
        <v>163</v>
      </c>
      <c r="L78" s="70" t="str">
        <f>=_xlfn.IFS(K78="是","（含特）",K78="否","（不含特）")</f>
        <v>（不含特）</v>
      </c>
      <c r="M78" s="70" t="str">
        <f>=H78&amp;I78&amp;J78&amp;L78</f>
        <v>二类省部级三等奖（不含特）</v>
      </c>
      <c r="N78" s="39" t="e">
        <f>=VLOOKUP(M78,表2.获奖金额及对应奖项!A:D,4,0)</f>
        <v>#N/A</v>
      </c>
      <c r="O78" s="64" t="s">
        <v>161</v>
      </c>
      <c r="P78" s="71">
        <v>0.5</v>
      </c>
      <c r="Q78" s="42" t="e">
        <f>=N78*P78</f>
        <v>#N/A</v>
      </c>
      <c r="R78" s="39" t="str">
        <f>=IF(COUNT(FIND({1,2,3,4,5,6,7,8,9,0},Q78))&gt;0,"","仅证书")</f>
        <v>仅证书</v>
      </c>
      <c r="S78" s="72" t="s"/>
      <c r="T78" s="72" t="s"/>
      <c r="U78" s="72" t="s"/>
      <c r="V78" s="72" t="s"/>
      <c r="W78" s="72" t="s"/>
      <c r="X78" s="72" t="s"/>
      <c r="Y78" s="72" t="s"/>
      <c r="Z78" s="72" t="s"/>
    </row>
    <row r="79" spans="1:18">
      <c r="A79" s="63">
        <f>=ROW()-6</f>
        <v>73</v>
      </c>
      <c r="B79" s="63" t="s">
        <v>246</v>
      </c>
      <c r="C79" s="73">
        <v>2023016096</v>
      </c>
      <c r="D79" s="74" t="s">
        <v>155</v>
      </c>
      <c r="E79" s="67" t="s">
        <v>156</v>
      </c>
      <c r="F79" s="75" t="s">
        <v>247</v>
      </c>
      <c r="G79" s="44">
        <v>45989</v>
      </c>
      <c r="H79" s="39" t="e">
        <f>=VLOOKUP(F79,'表1.校区竞赛认定目录（2026年）'!B:C,2,0)</f>
        <v>#N/A</v>
      </c>
      <c r="I79" s="38" t="s">
        <v>157</v>
      </c>
      <c r="J79" s="38" t="s">
        <v>169</v>
      </c>
      <c r="K79" s="76" t="s">
        <v>163</v>
      </c>
      <c r="L79" s="74" t="str">
        <f>=_xlfn.IFS(K79="是","（含特）",K79="否","（不含特）")</f>
        <v>（不含特）</v>
      </c>
      <c r="M79" s="74" t="e">
        <f>=H79&amp;I79&amp;J79&amp;L79</f>
        <v>#N/A</v>
      </c>
      <c r="N79" s="77" t="e">
        <f>=VLOOKUP(M79,表2.获奖金额及对应奖项!A:D,4,0)</f>
        <v>#N/A</v>
      </c>
      <c r="O79" s="63" t="s">
        <v>164</v>
      </c>
      <c r="P79" s="78">
        <v>1</v>
      </c>
      <c r="Q79" s="42" t="e">
        <f>=N79*P79</f>
        <v>#N/A</v>
      </c>
      <c r="R79" s="77" t="str">
        <f>=IF(COUNT(FIND({1,2,3,4,5,6,7,8,9,0},Q79))&gt;0,"","仅证书")</f>
        <v>仅证书</v>
      </c>
    </row>
    <row r="80" spans="1:18">
      <c r="A80" s="37">
        <f>=ROW()-6</f>
        <v>74</v>
      </c>
      <c r="B80" s="37" t="s">
        <v>248</v>
      </c>
      <c r="C80" s="19">
        <v>2023016242</v>
      </c>
      <c r="D80" s="20" t="s">
        <v>155</v>
      </c>
      <c r="E80" s="38" t="s">
        <v>156</v>
      </c>
      <c r="F80" s="37" t="s">
        <v>20</v>
      </c>
      <c r="G80" s="31">
        <v>46150</v>
      </c>
      <c r="H80" s="39" t="str">
        <f>=VLOOKUP(F80,'表1.校区竞赛认定目录（2026年）'!B:C,2,0)</f>
        <v>二类</v>
      </c>
      <c r="I80" s="38" t="s">
        <v>162</v>
      </c>
      <c r="J80" s="38" t="s">
        <v>169</v>
      </c>
      <c r="K80" s="49" t="s">
        <v>163</v>
      </c>
      <c r="L80" s="41" t="str">
        <f>=_xlfn.IFS(K80="是","（含特）",K80="否","（不含特）")</f>
        <v>（不含特）</v>
      </c>
      <c r="M80" s="41" t="str">
        <f>=H80&amp;I80&amp;J80&amp;L80</f>
        <v>二类省部级二等奖（不含特）</v>
      </c>
      <c r="N80" s="39">
        <f>=VLOOKUP(M80,表2.获奖金额及对应奖项!A:D,4,0)</f>
        <v>800</v>
      </c>
      <c r="O80" s="37" t="s">
        <v>164</v>
      </c>
      <c r="P80" s="43">
        <v>1</v>
      </c>
      <c r="Q80" s="42">
        <f>=N80*P80</f>
        <v>800</v>
      </c>
      <c r="R80" s="39" t="str">
        <f>=IF(COUNT(FIND({1,2,3,4,5,6,7,8,9,0},Q80))&gt;0,"","仅证书")</f>
        <v/>
      </c>
    </row>
    <row r="81" spans="1:18">
      <c r="A81" s="37">
        <f>=ROW()-6</f>
        <v>75</v>
      </c>
      <c r="B81" s="37" t="s">
        <v>249</v>
      </c>
      <c r="C81" s="19">
        <v>2025216953</v>
      </c>
      <c r="D81" s="20" t="s">
        <v>155</v>
      </c>
      <c r="E81" s="38" t="s">
        <v>156</v>
      </c>
      <c r="F81" s="37" t="s">
        <v>37</v>
      </c>
      <c r="G81" s="31">
        <v>46172</v>
      </c>
      <c r="H81" s="39" t="str">
        <f>=VLOOKUP(F81,'表1.校区竞赛认定目录（2026年）'!B:C,2,0)</f>
        <v>二类</v>
      </c>
      <c r="I81" s="38" t="s">
        <v>162</v>
      </c>
      <c r="J81" s="38" t="s">
        <v>176</v>
      </c>
      <c r="K81" s="45" t="s">
        <v>163</v>
      </c>
      <c r="L81" s="41" t="str">
        <f>=_xlfn.IFS(K81="是","（含特）",K81="否","（不含特）")</f>
        <v>（不含特）</v>
      </c>
      <c r="M81" s="41" t="str">
        <f>=H81&amp;I81&amp;J81&amp;L81</f>
        <v>二类省部级三等奖（不含特）</v>
      </c>
      <c r="N81" s="39" t="e">
        <f>=VLOOKUP(M81,表2.获奖金额及对应奖项!A:D,4,0)</f>
        <v>#N/A</v>
      </c>
      <c r="O81" s="37" t="s">
        <v>164</v>
      </c>
      <c r="P81" s="43">
        <v>1</v>
      </c>
      <c r="Q81" s="42" t="e">
        <f>=N81*P81</f>
        <v>#N/A</v>
      </c>
      <c r="R81" s="39" t="str">
        <f>=IF(COUNT(FIND({1,2,3,4,5,6,7,8,9,0},Q81))&gt;0,"","仅证书")</f>
        <v>仅证书</v>
      </c>
    </row>
    <row r="82" spans="1:18">
      <c r="A82" s="37">
        <f>=ROW()-6</f>
        <v>76</v>
      </c>
      <c r="B82" s="37" t="s">
        <v>250</v>
      </c>
      <c r="C82" s="19">
        <v>2023016053</v>
      </c>
      <c r="D82" s="20" t="s">
        <v>155</v>
      </c>
      <c r="E82" s="38" t="s">
        <v>156</v>
      </c>
      <c r="F82" s="37" t="s">
        <v>73</v>
      </c>
      <c r="G82" s="31">
        <v>46188</v>
      </c>
      <c r="H82" s="39" t="str">
        <f>=VLOOKUP(F82,'表1.校区竞赛认定目录（2026年）'!B:C,2,0)</f>
        <v>二类</v>
      </c>
      <c r="I82" s="38" t="s">
        <v>162</v>
      </c>
      <c r="J82" s="38" t="s">
        <v>169</v>
      </c>
      <c r="K82" s="49" t="s">
        <v>163</v>
      </c>
      <c r="L82" s="41" t="str">
        <f>=_xlfn.IFS(K82="是","（含特）",K82="否","（不含特）")</f>
        <v>（不含特）</v>
      </c>
      <c r="M82" s="41" t="str">
        <f>=H82&amp;I82&amp;J82&amp;L82</f>
        <v>二类省部级二等奖（不含特）</v>
      </c>
      <c r="N82" s="39">
        <f>=VLOOKUP(M82,表2.获奖金额及对应奖项!A:D,4,0)</f>
        <v>800</v>
      </c>
      <c r="O82" s="37" t="s">
        <v>164</v>
      </c>
      <c r="P82" s="43">
        <v>1</v>
      </c>
      <c r="Q82" s="42">
        <f>=N82*P82</f>
        <v>800</v>
      </c>
      <c r="R82" s="39" t="str">
        <f>=IF(COUNT(FIND({1,2,3,4,5,6,7,8,9,0},Q82))&gt;0,"","仅证书")</f>
        <v/>
      </c>
    </row>
    <row r="83" spans="1:18">
      <c r="A83" s="37">
        <f>=ROW()-6</f>
        <v>77</v>
      </c>
      <c r="B83" s="37" t="s">
        <v>251</v>
      </c>
      <c r="C83" s="19">
        <v>2023016089</v>
      </c>
      <c r="D83" s="20" t="s">
        <v>155</v>
      </c>
      <c r="E83" s="38" t="s">
        <v>156</v>
      </c>
      <c r="F83" s="37" t="s">
        <v>20</v>
      </c>
      <c r="G83" s="31">
        <v>46184</v>
      </c>
      <c r="H83" s="39" t="str">
        <f>=VLOOKUP(F83,'表1.校区竞赛认定目录（2026年）'!B:C,2,0)</f>
        <v>二类</v>
      </c>
      <c r="I83" s="38" t="s">
        <v>157</v>
      </c>
      <c r="J83" s="38" t="s">
        <v>169</v>
      </c>
      <c r="K83" s="49" t="s">
        <v>163</v>
      </c>
      <c r="L83" s="41" t="str">
        <f>=_xlfn.IFS(K83="是","（含特）",K83="否","（不含特）")</f>
        <v>（不含特）</v>
      </c>
      <c r="M83" s="41" t="str">
        <f>=H83&amp;I83&amp;J83&amp;L83</f>
        <v>二类国家级二等奖（不含特）</v>
      </c>
      <c r="N83" s="39">
        <f>=VLOOKUP(M83,表2.获奖金额及对应奖项!A:D,4,0)</f>
        <v>2000</v>
      </c>
      <c r="O83" s="37" t="s">
        <v>164</v>
      </c>
      <c r="P83" s="43">
        <v>1</v>
      </c>
      <c r="Q83" s="42">
        <f>=N83*P83</f>
        <v>2000</v>
      </c>
      <c r="R83" s="39" t="str">
        <f>=IF(COUNT(FIND({1,2,3,4,5,6,7,8,9,0},Q83))&gt;0,"","仅证书")</f>
        <v/>
      </c>
    </row>
    <row r="84" spans="1:18">
      <c r="A84" s="63">
        <f>=ROW()-6</f>
        <v>78</v>
      </c>
      <c r="B84" s="63" t="s">
        <v>252</v>
      </c>
      <c r="C84" s="79" t="s">
        <v>253</v>
      </c>
      <c r="D84" s="74" t="s">
        <v>155</v>
      </c>
      <c r="E84" s="38" t="s">
        <v>156</v>
      </c>
      <c r="F84" s="63" t="s">
        <v>74</v>
      </c>
      <c r="G84" s="44">
        <v>45992</v>
      </c>
      <c r="H84" s="39" t="str">
        <f>=VLOOKUP(F84,'表1.校区竞赛认定目录（2026年）'!B:C,2,0)</f>
        <v>二类</v>
      </c>
      <c r="I84" s="38" t="s">
        <v>162</v>
      </c>
      <c r="J84" s="38" t="s">
        <v>158</v>
      </c>
      <c r="K84" s="76" t="s">
        <v>163</v>
      </c>
      <c r="L84" s="80" t="str">
        <f>=_xlfn.IFS(K84="是","（含特）",K84="否","（不含特）")</f>
        <v>（不含特）</v>
      </c>
      <c r="M84" s="80" t="str">
        <f>=H84&amp;I84&amp;J84&amp;L84</f>
        <v>二类省部级一等奖（不含特）</v>
      </c>
      <c r="N84" s="77">
        <f>=VLOOKUP(M84,表2.获奖金额及对应奖项!A:D,4,0)</f>
        <v>1000</v>
      </c>
      <c r="O84" s="63" t="s">
        <v>164</v>
      </c>
      <c r="P84" s="78">
        <v>1</v>
      </c>
      <c r="Q84" s="42">
        <f>=N84*P84</f>
        <v>1000</v>
      </c>
      <c r="R84" s="39" t="str">
        <f>=IF(COUNT(FIND({1,2,3,4,5,6,7,8,9,0},Q84))&gt;0,"","仅证书")</f>
        <v/>
      </c>
    </row>
    <row r="85" spans="1:18">
      <c r="A85" s="63">
        <f>=ROW()-6</f>
        <v>79</v>
      </c>
      <c r="B85" s="129" t="s">
        <v>254</v>
      </c>
      <c r="C85" s="79" t="s">
        <v>255</v>
      </c>
      <c r="D85" s="74" t="s">
        <v>155</v>
      </c>
      <c r="E85" s="38" t="s">
        <v>156</v>
      </c>
      <c r="F85" s="63" t="s">
        <v>56</v>
      </c>
      <c r="G85" s="44">
        <v>45997</v>
      </c>
      <c r="H85" s="39" t="str">
        <f>=VLOOKUP(F85,'表1.校区竞赛认定目录（2026年）'!B:C,2,0)</f>
        <v>二类</v>
      </c>
      <c r="I85" s="38" t="s">
        <v>157</v>
      </c>
      <c r="J85" s="38" t="s">
        <v>169</v>
      </c>
      <c r="K85" s="76" t="s">
        <v>163</v>
      </c>
      <c r="L85" s="80" t="str">
        <f>=_xlfn.IFS(K85="是","（含特）",K85="否","（不含特）")</f>
        <v>（不含特）</v>
      </c>
      <c r="M85" s="80" t="str">
        <f>=H85&amp;I85&amp;J85&amp;L85</f>
        <v>二类国家级二等奖（不含特）</v>
      </c>
      <c r="N85" s="77">
        <f>=VLOOKUP(M85,表2.获奖金额及对应奖项!A:D,4,0)</f>
        <v>2000</v>
      </c>
      <c r="O85" s="66" t="s">
        <v>161</v>
      </c>
      <c r="P85" s="78">
        <v>1</v>
      </c>
      <c r="Q85" s="42">
        <f>=N85*P85</f>
        <v>2000</v>
      </c>
      <c r="R85" s="39" t="str">
        <f>=IF(COUNT(FIND({1,2,3,4,5,6,7,8,9,0},Q85))&gt;0,"","仅证书")</f>
        <v/>
      </c>
    </row>
    <row r="86" spans="1:18">
      <c r="A86" s="63">
        <f>=ROW()-6</f>
        <v>80</v>
      </c>
      <c r="B86" s="63" t="s">
        <v>256</v>
      </c>
      <c r="C86" s="79" t="s">
        <v>257</v>
      </c>
      <c r="D86" s="74" t="s">
        <v>155</v>
      </c>
      <c r="E86" s="38" t="s">
        <v>156</v>
      </c>
      <c r="F86" s="63" t="s">
        <v>74</v>
      </c>
      <c r="G86" s="44">
        <v>46131</v>
      </c>
      <c r="H86" s="39" t="str">
        <f>=VLOOKUP(F86,'表1.校区竞赛认定目录（2026年）'!B:C,2,0)</f>
        <v>二类</v>
      </c>
      <c r="I86" s="38" t="s">
        <v>157</v>
      </c>
      <c r="J86" s="38" t="s">
        <v>176</v>
      </c>
      <c r="K86" s="76" t="s">
        <v>163</v>
      </c>
      <c r="L86" s="80" t="str">
        <f>=_xlfn.IFS(K86="是","（含特）",K86="否","（不含特）")</f>
        <v>（不含特）</v>
      </c>
      <c r="M86" s="80" t="str">
        <f>=H86&amp;I86&amp;J86&amp;L86</f>
        <v>二类国家级三等奖（不含特）</v>
      </c>
      <c r="N86" s="77">
        <f>=VLOOKUP(M86,表2.获奖金额及对应奖项!A:D,4,0)</f>
        <v>1500</v>
      </c>
      <c r="O86" s="63" t="s">
        <v>164</v>
      </c>
      <c r="P86" s="78">
        <v>1</v>
      </c>
      <c r="Q86" s="42">
        <f>=N86*P86</f>
        <v>1500</v>
      </c>
      <c r="R86" s="39" t="str">
        <f>=IF(COUNT(FIND({1,2,3,4,5,6,7,8,9,0},Q86))&gt;0,"","仅证书")</f>
        <v/>
      </c>
    </row>
    <row r="87" spans="1:18">
      <c r="A87" s="63">
        <f>=ROW()-6</f>
        <v>81</v>
      </c>
      <c r="B87" s="63" t="s">
        <v>258</v>
      </c>
      <c r="C87" s="79" t="s">
        <v>259</v>
      </c>
      <c r="D87" s="74" t="s">
        <v>155</v>
      </c>
      <c r="E87" s="38" t="s">
        <v>156</v>
      </c>
      <c r="F87" s="63" t="s">
        <v>37</v>
      </c>
      <c r="G87" s="44">
        <v>46229</v>
      </c>
      <c r="H87" s="39" t="str">
        <f>=VLOOKUP(F87,'表1.校区竞赛认定目录（2026年）'!B:C,2,0)</f>
        <v>二类</v>
      </c>
      <c r="I87" s="38" t="s">
        <v>157</v>
      </c>
      <c r="J87" s="38" t="s">
        <v>158</v>
      </c>
      <c r="K87" s="76" t="s">
        <v>163</v>
      </c>
      <c r="L87" s="80" t="str">
        <f>=_xlfn.IFS(K87="是","（含特）",K87="否","（不含特）")</f>
        <v>（不含特）</v>
      </c>
      <c r="M87" s="80" t="str">
        <f>=H87&amp;I87&amp;J87&amp;L87</f>
        <v>二类国家级一等奖（不含特）</v>
      </c>
      <c r="N87" s="77">
        <f>=VLOOKUP(M87,表2.获奖金额及对应奖项!A:D,4,0)</f>
        <v>3000</v>
      </c>
      <c r="O87" s="66" t="s">
        <v>161</v>
      </c>
      <c r="P87" s="78">
        <v>1</v>
      </c>
      <c r="Q87" s="42">
        <f>=N87*P87</f>
        <v>3000</v>
      </c>
      <c r="R87" s="39" t="str">
        <f>=IF(COUNT(FIND({1,2,3,4,5,6,7,8,9,0},Q87))&gt;0,"","仅证书")</f>
        <v/>
      </c>
    </row>
    <row r="88" spans="1:18">
      <c r="A88" s="63">
        <f>=ROW()-6</f>
        <v>82</v>
      </c>
      <c r="B88" s="63" t="s">
        <v>260</v>
      </c>
      <c r="C88" s="81">
        <v>2024016616</v>
      </c>
      <c r="D88" s="74" t="s">
        <v>155</v>
      </c>
      <c r="E88" s="38" t="s">
        <v>156</v>
      </c>
      <c r="F88" s="63" t="s">
        <v>37</v>
      </c>
      <c r="G88" s="44">
        <v>46229</v>
      </c>
      <c r="H88" s="39" t="str">
        <f>=VLOOKUP(F88,'表1.校区竞赛认定目录（2026年）'!B:C,2,0)</f>
        <v>二类</v>
      </c>
      <c r="I88" s="81" t="s">
        <v>157</v>
      </c>
      <c r="J88" s="38" t="s">
        <v>169</v>
      </c>
      <c r="K88" s="76" t="s">
        <v>163</v>
      </c>
      <c r="L88" s="80" t="str">
        <f>=_xlfn.IFS(K88="是","（含特）",K88="否","（不含特）")</f>
        <v>（不含特）</v>
      </c>
      <c r="M88" s="80" t="str">
        <f>=H88&amp;I88&amp;J88&amp;L88</f>
        <v>二类国家级二等奖（不含特）</v>
      </c>
      <c r="N88" s="77">
        <f>=VLOOKUP(M88,表2.获奖金额及对应奖项!A:D,4,0)</f>
        <v>2000</v>
      </c>
      <c r="O88" s="63" t="s">
        <v>164</v>
      </c>
      <c r="P88" s="78">
        <v>1</v>
      </c>
      <c r="Q88" s="42">
        <f>=N88*P88</f>
        <v>2000</v>
      </c>
      <c r="R88" s="77" t="str">
        <f>=IF(COUNT(FIND({1,2,3,4,5,6,7,8,9,0},Q88))&gt;0,"","仅证书")</f>
        <v/>
      </c>
    </row>
    <row r="89" spans="1:18">
      <c r="A89" s="63">
        <f>=ROW()-6</f>
        <v>83</v>
      </c>
      <c r="B89" s="63" t="s">
        <v>261</v>
      </c>
      <c r="C89" s="73">
        <v>2024016615</v>
      </c>
      <c r="D89" s="74" t="s">
        <v>155</v>
      </c>
      <c r="E89" s="38" t="s">
        <v>156</v>
      </c>
      <c r="F89" s="63" t="s">
        <v>37</v>
      </c>
      <c r="G89" s="44">
        <v>46172</v>
      </c>
      <c r="H89" s="39" t="str">
        <f>=VLOOKUP(F89,'表1.校区竞赛认定目录（2026年）'!B:C,2,0)</f>
        <v>二类</v>
      </c>
      <c r="I89" s="38" t="s">
        <v>162</v>
      </c>
      <c r="J89" s="38" t="s">
        <v>158</v>
      </c>
      <c r="K89" s="82" t="s">
        <v>163</v>
      </c>
      <c r="L89" s="80" t="str">
        <f>=_xlfn.IFS(K89="是","（含特）",K89="否","（不含特）")</f>
        <v>（不含特）</v>
      </c>
      <c r="M89" s="80" t="str">
        <f>=H89&amp;I89&amp;J89&amp;L89</f>
        <v>二类省部级一等奖（不含特）</v>
      </c>
      <c r="N89" s="77">
        <f>=VLOOKUP(M89,表2.获奖金额及对应奖项!A:D,4,0)</f>
        <v>1000</v>
      </c>
      <c r="O89" s="63" t="s">
        <v>164</v>
      </c>
      <c r="P89" s="78">
        <v>1</v>
      </c>
      <c r="Q89" s="42">
        <f>=N89*P89</f>
        <v>1000</v>
      </c>
      <c r="R89" s="77" t="str">
        <f>=IF(COUNT(FIND({1,2,3,4,5,6,7,8,9,0},Q89))&gt;0,"","仅证书")</f>
        <v/>
      </c>
    </row>
    <row r="90" spans="1:18">
      <c r="A90" s="63">
        <f>=ROW()-6</f>
        <v>84</v>
      </c>
      <c r="B90" s="63" t="s">
        <v>262</v>
      </c>
      <c r="C90" s="73">
        <v>2024016605</v>
      </c>
      <c r="D90" s="74" t="s">
        <v>155</v>
      </c>
      <c r="E90" s="38" t="s">
        <v>156</v>
      </c>
      <c r="F90" s="63" t="s">
        <v>37</v>
      </c>
      <c r="G90" s="44">
        <v>46172</v>
      </c>
      <c r="H90" s="39" t="str">
        <f>=VLOOKUP(F90,'表1.校区竞赛认定目录（2026年）'!B:C,2,0)</f>
        <v>二类</v>
      </c>
      <c r="I90" s="38" t="s">
        <v>162</v>
      </c>
      <c r="J90" s="38" t="s">
        <v>169</v>
      </c>
      <c r="K90" s="82" t="s">
        <v>163</v>
      </c>
      <c r="L90" s="80" t="str">
        <f>=_xlfn.IFS(K90="是","（含特）",K90="否","（不含特）")</f>
        <v>（不含特）</v>
      </c>
      <c r="M90" s="80" t="str">
        <f>=H90&amp;I90&amp;J90&amp;L90</f>
        <v>二类省部级二等奖（不含特）</v>
      </c>
      <c r="N90" s="77">
        <f>=VLOOKUP(M90,表2.获奖金额及对应奖项!A:D,4,0)</f>
        <v>800</v>
      </c>
      <c r="O90" s="63" t="s">
        <v>164</v>
      </c>
      <c r="P90" s="78">
        <v>1</v>
      </c>
      <c r="Q90" s="42">
        <f>=N90*P90</f>
        <v>800</v>
      </c>
      <c r="R90" s="77" t="str">
        <f>=IF(COUNT(FIND({1,2,3,4,5,6,7,8,9,0},Q90))&gt;0,"","仅证书")</f>
        <v/>
      </c>
    </row>
    <row r="91" spans="1:18">
      <c r="A91" s="63">
        <f>=ROW()-6</f>
        <v>85</v>
      </c>
      <c r="B91" s="63" t="s">
        <v>263</v>
      </c>
      <c r="C91" s="73">
        <v>2024016522</v>
      </c>
      <c r="D91" s="74" t="s">
        <v>155</v>
      </c>
      <c r="E91" s="38" t="s">
        <v>156</v>
      </c>
      <c r="F91" s="63" t="s">
        <v>74</v>
      </c>
      <c r="G91" s="44">
        <v>45968</v>
      </c>
      <c r="H91" s="77" t="str">
        <f>=VLOOKUP(F91,'表1.校区竞赛认定目录（2026年）'!B:C,2,0)</f>
        <v>二类</v>
      </c>
      <c r="I91" s="38" t="s">
        <v>162</v>
      </c>
      <c r="J91" s="38" t="s">
        <v>158</v>
      </c>
      <c r="K91" s="82" t="s">
        <v>163</v>
      </c>
      <c r="L91" s="80" t="str">
        <f>=_xlfn.IFS(K91="是","（含特）",K91="否","（不含特）")</f>
        <v>（不含特）</v>
      </c>
      <c r="M91" s="80" t="str">
        <f>=H91&amp;I91&amp;J91&amp;L91</f>
        <v>二类省部级一等奖（不含特）</v>
      </c>
      <c r="N91" s="77">
        <f>=VLOOKUP(M91,表2.获奖金额及对应奖项!A:D,4,0)</f>
        <v>1000</v>
      </c>
      <c r="O91" s="63" t="s">
        <v>164</v>
      </c>
      <c r="P91" s="78">
        <v>1</v>
      </c>
      <c r="Q91" s="42">
        <f>=N91*P91</f>
        <v>1000</v>
      </c>
      <c r="R91" s="39" t="str">
        <f>=IF(COUNT(FIND({1,2,3,4,5,6,7,8,9,0},Q91))&gt;0,"","仅证书")</f>
        <v/>
      </c>
    </row>
    <row r="92" spans="1:18">
      <c r="A92" s="63">
        <f>=ROW()-6</f>
        <v>86</v>
      </c>
      <c r="B92" s="63" t="s">
        <v>264</v>
      </c>
      <c r="C92" s="73">
        <v>2024016376</v>
      </c>
      <c r="D92" s="74" t="s">
        <v>155</v>
      </c>
      <c r="E92" s="38" t="s">
        <v>156</v>
      </c>
      <c r="F92" s="63" t="s">
        <v>74</v>
      </c>
      <c r="G92" s="44">
        <v>46016</v>
      </c>
      <c r="H92" s="77" t="str">
        <f>=VLOOKUP(F92,'表1.校区竞赛认定目录（2026年）'!B:C,2,0)</f>
        <v>二类</v>
      </c>
      <c r="I92" s="38" t="s">
        <v>162</v>
      </c>
      <c r="J92" s="38" t="s">
        <v>169</v>
      </c>
      <c r="K92" s="82" t="s">
        <v>163</v>
      </c>
      <c r="L92" s="80" t="str">
        <f>=_xlfn.IFS(K92="是","（含特）",K92="否","（不含特）")</f>
        <v>（不含特）</v>
      </c>
      <c r="M92" s="80" t="str">
        <f>=H92&amp;I92&amp;J92&amp;L92</f>
        <v>二类省部级二等奖（不含特）</v>
      </c>
      <c r="N92" s="77">
        <f>=VLOOKUP(M92,表2.获奖金额及对应奖项!A:D,4,0)</f>
        <v>800</v>
      </c>
      <c r="O92" s="63" t="s">
        <v>164</v>
      </c>
      <c r="P92" s="78">
        <v>1</v>
      </c>
      <c r="Q92" s="42">
        <f>=N92*P92</f>
        <v>800</v>
      </c>
      <c r="R92" s="77" t="str">
        <f>=IF(COUNT(FIND({1,2,3,4,5,6,7,8,9,0},Q92))&gt;0,"","仅证书")</f>
        <v/>
      </c>
    </row>
    <row r="93" spans="1:18">
      <c r="A93" s="63">
        <f>=ROW()-6</f>
        <v>87</v>
      </c>
      <c r="B93" s="63" t="s">
        <v>265</v>
      </c>
      <c r="C93" s="73">
        <v>2024016580</v>
      </c>
      <c r="D93" s="74" t="s">
        <v>155</v>
      </c>
      <c r="E93" s="38" t="s">
        <v>156</v>
      </c>
      <c r="F93" s="63" t="s">
        <v>74</v>
      </c>
      <c r="G93" s="44">
        <v>45992</v>
      </c>
      <c r="H93" s="77" t="str">
        <f>=VLOOKUP(F93,'表1.校区竞赛认定目录（2026年）'!B:C,2,0)</f>
        <v>二类</v>
      </c>
      <c r="I93" s="38" t="s">
        <v>162</v>
      </c>
      <c r="J93" s="38" t="s">
        <v>169</v>
      </c>
      <c r="K93" s="82" t="s">
        <v>163</v>
      </c>
      <c r="L93" s="80" t="str">
        <f>=_xlfn.IFS(K93="是","（含特）",K93="否","（不含特）")</f>
        <v>（不含特）</v>
      </c>
      <c r="M93" s="80" t="str">
        <f>=H93&amp;I93&amp;J93&amp;L93</f>
        <v>二类省部级二等奖（不含特）</v>
      </c>
      <c r="N93" s="77">
        <f>=VLOOKUP(M93,表2.获奖金额及对应奖项!A:D,4,0)</f>
        <v>800</v>
      </c>
      <c r="O93" s="63" t="s">
        <v>164</v>
      </c>
      <c r="P93" s="78">
        <v>1</v>
      </c>
      <c r="Q93" s="42">
        <f>=N93*P93</f>
        <v>800</v>
      </c>
      <c r="R93" s="39" t="str">
        <f>=IF(COUNT(FIND({1,2,3,4,5,6,7,8,9,0},Q93))&gt;0,"","仅证书")</f>
        <v/>
      </c>
    </row>
    <row r="94" spans="1:18">
      <c r="A94" s="63">
        <f>=ROW()-6</f>
        <v>88</v>
      </c>
      <c r="B94" s="63" t="s">
        <v>266</v>
      </c>
      <c r="C94" s="73">
        <v>2024016415</v>
      </c>
      <c r="D94" s="74" t="s">
        <v>155</v>
      </c>
      <c r="E94" s="38" t="s">
        <v>156</v>
      </c>
      <c r="F94" s="63" t="s">
        <v>74</v>
      </c>
      <c r="G94" s="44">
        <v>45992</v>
      </c>
      <c r="H94" s="77" t="str">
        <f>=VLOOKUP(F94,'表1.校区竞赛认定目录（2026年）'!B:C,2,0)</f>
        <v>二类</v>
      </c>
      <c r="I94" s="38" t="s">
        <v>162</v>
      </c>
      <c r="J94" s="38" t="s">
        <v>169</v>
      </c>
      <c r="K94" s="82" t="s">
        <v>163</v>
      </c>
      <c r="L94" s="80" t="str">
        <f>=_xlfn.IFS(K94="是","（含特）",K94="否","（不含特）")</f>
        <v>（不含特）</v>
      </c>
      <c r="M94" s="80" t="str">
        <f>=H94&amp;I94&amp;J94&amp;L94</f>
        <v>二类省部级二等奖（不含特）</v>
      </c>
      <c r="N94" s="77">
        <f>=VLOOKUP(M94,表2.获奖金额及对应奖项!A:D,4,0)</f>
        <v>800</v>
      </c>
      <c r="O94" s="63" t="s">
        <v>164</v>
      </c>
      <c r="P94" s="78">
        <v>1</v>
      </c>
      <c r="Q94" s="42">
        <f>=N94*P94</f>
        <v>800</v>
      </c>
      <c r="R94" s="39" t="str">
        <f>=IF(COUNT(FIND({1,2,3,4,5,6,7,8,9,0},Q94))&gt;0,"","仅证书")</f>
        <v/>
      </c>
    </row>
    <row r="95" spans="1:18">
      <c r="A95" s="63">
        <f>=ROW()-6</f>
        <v>89</v>
      </c>
      <c r="B95" s="63" t="s">
        <v>267</v>
      </c>
      <c r="C95" s="73">
        <v>2024016427</v>
      </c>
      <c r="D95" s="74" t="s">
        <v>155</v>
      </c>
      <c r="E95" s="38" t="s">
        <v>156</v>
      </c>
      <c r="F95" s="63" t="s">
        <v>74</v>
      </c>
      <c r="G95" s="44">
        <v>45992</v>
      </c>
      <c r="H95" s="77" t="str">
        <f>=VLOOKUP(F95,'表1.校区竞赛认定目录（2026年）'!B:C,2,0)</f>
        <v>二类</v>
      </c>
      <c r="I95" s="38" t="s">
        <v>162</v>
      </c>
      <c r="J95" s="38" t="s">
        <v>169</v>
      </c>
      <c r="K95" s="82" t="s">
        <v>163</v>
      </c>
      <c r="L95" s="80" t="str">
        <f>=_xlfn.IFS(K95="是","（含特）",K95="否","（不含特）")</f>
        <v>（不含特）</v>
      </c>
      <c r="M95" s="80" t="str">
        <f>=H95&amp;I95&amp;J95&amp;L95</f>
        <v>二类省部级二等奖（不含特）</v>
      </c>
      <c r="N95" s="77">
        <f>=VLOOKUP(M95,表2.获奖金额及对应奖项!A:D,4,0)</f>
        <v>800</v>
      </c>
      <c r="O95" s="63" t="s">
        <v>164</v>
      </c>
      <c r="P95" s="78">
        <v>1</v>
      </c>
      <c r="Q95" s="42">
        <f>=N95*P95</f>
        <v>800</v>
      </c>
      <c r="R95" s="39" t="str">
        <f>=IF(COUNT(FIND({1,2,3,4,5,6,7,8,9,0},Q95))&gt;0,"","仅证书")</f>
        <v/>
      </c>
    </row>
    <row r="96" spans="1:18">
      <c r="A96" s="63">
        <f>=ROW()-6</f>
        <v>90</v>
      </c>
      <c r="B96" s="63" t="s">
        <v>268</v>
      </c>
      <c r="C96" s="73">
        <v>2024016425</v>
      </c>
      <c r="D96" s="74" t="s">
        <v>155</v>
      </c>
      <c r="E96" s="38" t="s">
        <v>156</v>
      </c>
      <c r="F96" s="63" t="s">
        <v>74</v>
      </c>
      <c r="G96" s="44">
        <v>45992</v>
      </c>
      <c r="H96" s="77" t="str">
        <f>=VLOOKUP(F96,'表1.校区竞赛认定目录（2026年）'!B:C,2,0)</f>
        <v>二类</v>
      </c>
      <c r="I96" s="38" t="s">
        <v>162</v>
      </c>
      <c r="J96" s="38" t="s">
        <v>169</v>
      </c>
      <c r="K96" s="82" t="s">
        <v>163</v>
      </c>
      <c r="L96" s="80" t="str">
        <f>=_xlfn.IFS(K96="是","（含特）",K96="否","（不含特）")</f>
        <v>（不含特）</v>
      </c>
      <c r="M96" s="80" t="str">
        <f>=H96&amp;I96&amp;J96&amp;L96</f>
        <v>二类省部级二等奖（不含特）</v>
      </c>
      <c r="N96" s="77">
        <f>=VLOOKUP(M96,表2.获奖金额及对应奖项!A:D,4,0)</f>
        <v>800</v>
      </c>
      <c r="O96" s="63" t="s">
        <v>164</v>
      </c>
      <c r="P96" s="78">
        <v>1</v>
      </c>
      <c r="Q96" s="42">
        <f>=N96*P96</f>
        <v>800</v>
      </c>
      <c r="R96" s="39" t="str">
        <f>=IF(COUNT(FIND({1,2,3,4,5,6,7,8,9,0},Q96))&gt;0,"","仅证书")</f>
        <v/>
      </c>
    </row>
    <row r="97" spans="1:18">
      <c r="A97" s="63">
        <f>=ROW()-6</f>
        <v>91</v>
      </c>
      <c r="B97" s="63" t="s">
        <v>219</v>
      </c>
      <c r="C97" s="73">
        <v>2024016501</v>
      </c>
      <c r="D97" s="74" t="s">
        <v>155</v>
      </c>
      <c r="E97" s="38" t="s">
        <v>156</v>
      </c>
      <c r="F97" s="63" t="s">
        <v>74</v>
      </c>
      <c r="G97" s="44">
        <v>45992</v>
      </c>
      <c r="H97" s="77" t="str">
        <f>=VLOOKUP(F97,'表1.校区竞赛认定目录（2026年）'!B:C,2,0)</f>
        <v>二类</v>
      </c>
      <c r="I97" s="38" t="s">
        <v>162</v>
      </c>
      <c r="J97" s="38" t="s">
        <v>169</v>
      </c>
      <c r="K97" s="49" t="s">
        <v>163</v>
      </c>
      <c r="L97" s="80" t="str">
        <f>=_xlfn.IFS(K97="是","（含特）",K97="否","（不含特）")</f>
        <v>（不含特）</v>
      </c>
      <c r="M97" s="80" t="str">
        <f>=H97&amp;I97&amp;J97&amp;L97</f>
        <v>二类省部级二等奖（不含特）</v>
      </c>
      <c r="N97" s="77">
        <f>=VLOOKUP(M97,表2.获奖金额及对应奖项!A:D,4,0)</f>
        <v>800</v>
      </c>
      <c r="O97" s="37" t="s">
        <v>164</v>
      </c>
      <c r="P97" s="43">
        <v>1</v>
      </c>
      <c r="Q97" s="42">
        <f>=N97*P97</f>
        <v>800</v>
      </c>
      <c r="R97" s="39" t="str">
        <f>=IF(COUNT(FIND({1,2,3,4,5,6,7,8,9,0},Q97))&gt;0,"","仅证书")</f>
        <v/>
      </c>
    </row>
    <row r="98" spans="1:18">
      <c r="A98" s="63">
        <f>=ROW()-6</f>
        <v>92</v>
      </c>
      <c r="B98" s="63" t="s">
        <v>269</v>
      </c>
      <c r="C98" s="73">
        <v>2024016439</v>
      </c>
      <c r="D98" s="74" t="s">
        <v>155</v>
      </c>
      <c r="E98" s="38" t="s">
        <v>156</v>
      </c>
      <c r="F98" s="63" t="s">
        <v>74</v>
      </c>
      <c r="G98" s="44">
        <v>45992</v>
      </c>
      <c r="H98" s="77" t="str">
        <f>=VLOOKUP(F98,'表1.校区竞赛认定目录（2026年）'!B:C,2,0)</f>
        <v>二类</v>
      </c>
      <c r="I98" s="38" t="s">
        <v>162</v>
      </c>
      <c r="J98" s="38" t="s">
        <v>176</v>
      </c>
      <c r="K98" s="82" t="s">
        <v>163</v>
      </c>
      <c r="L98" s="80" t="str">
        <f>=_xlfn.IFS(K98="是","（含特）",K98="否","（不含特）")</f>
        <v>（不含特）</v>
      </c>
      <c r="M98" s="80" t="str">
        <f>=H98&amp;I98&amp;J98&amp;L98</f>
        <v>二类省部级三等奖（不含特）</v>
      </c>
      <c r="N98" s="77" t="e">
        <f>=VLOOKUP(M98,表2.获奖金额及对应奖项!A:D,4,0)</f>
        <v>#N/A</v>
      </c>
      <c r="O98" s="63" t="s">
        <v>164</v>
      </c>
      <c r="P98" s="78">
        <v>1</v>
      </c>
      <c r="Q98" s="42" t="e">
        <f>=N98*P98</f>
        <v>#N/A</v>
      </c>
      <c r="R98" s="39" t="str">
        <f>=IF(COUNT(FIND({1,2,3,4,5,6,7,8,9,0},Q98))&gt;0,"","仅证书")</f>
        <v>仅证书</v>
      </c>
    </row>
    <row r="99" spans="1:18">
      <c r="A99" s="63">
        <f>=ROW()-6</f>
        <v>93</v>
      </c>
      <c r="B99" s="63" t="s">
        <v>270</v>
      </c>
      <c r="C99" s="73">
        <v>2024016478</v>
      </c>
      <c r="D99" s="74" t="s">
        <v>155</v>
      </c>
      <c r="E99" s="38" t="s">
        <v>156</v>
      </c>
      <c r="F99" s="63" t="s">
        <v>74</v>
      </c>
      <c r="G99" s="44">
        <v>45992</v>
      </c>
      <c r="H99" s="77" t="str">
        <f>=VLOOKUP(F99,'表1.校区竞赛认定目录（2026年）'!B:C,2,0)</f>
        <v>二类</v>
      </c>
      <c r="I99" s="38" t="s">
        <v>162</v>
      </c>
      <c r="J99" s="38" t="s">
        <v>176</v>
      </c>
      <c r="K99" s="82" t="s">
        <v>163</v>
      </c>
      <c r="L99" s="80" t="str">
        <f>=_xlfn.IFS(K99="是","（含特）",K99="否","（不含特）")</f>
        <v>（不含特）</v>
      </c>
      <c r="M99" s="80" t="str">
        <f>=H99&amp;I99&amp;J99&amp;L99</f>
        <v>二类省部级三等奖（不含特）</v>
      </c>
      <c r="N99" s="77" t="e">
        <f>=VLOOKUP(M99,表2.获奖金额及对应奖项!A:D,4,0)</f>
        <v>#N/A</v>
      </c>
      <c r="O99" s="63" t="s">
        <v>164</v>
      </c>
      <c r="P99" s="78">
        <v>1</v>
      </c>
      <c r="Q99" s="42" t="e">
        <f>=N99*P99</f>
        <v>#N/A</v>
      </c>
      <c r="R99" s="39" t="str">
        <f>=IF(COUNT(FIND({1,2,3,4,5,6,7,8,9,0},Q99))&gt;0,"","仅证书")</f>
        <v>仅证书</v>
      </c>
    </row>
    <row r="100" spans="1:18">
      <c r="A100" s="63">
        <f>=ROW()-6</f>
        <v>94</v>
      </c>
      <c r="B100" s="63" t="s">
        <v>271</v>
      </c>
      <c r="C100" s="73">
        <v>2024016474</v>
      </c>
      <c r="D100" s="74" t="s">
        <v>155</v>
      </c>
      <c r="E100" s="38" t="s">
        <v>156</v>
      </c>
      <c r="F100" s="63" t="s">
        <v>37</v>
      </c>
      <c r="G100" s="44">
        <v>46172</v>
      </c>
      <c r="H100" s="77" t="str">
        <f>=VLOOKUP(F100,'表1.校区竞赛认定目录（2026年）'!B:C,2,0)</f>
        <v>二类</v>
      </c>
      <c r="I100" s="38" t="s">
        <v>162</v>
      </c>
      <c r="J100" s="38" t="s">
        <v>158</v>
      </c>
      <c r="K100" s="82" t="s">
        <v>163</v>
      </c>
      <c r="L100" s="80" t="str">
        <f>=_xlfn.IFS(K100="是","（含特）",K100="否","（不含特）")</f>
        <v>（不含特）</v>
      </c>
      <c r="M100" s="80" t="str">
        <f>=H100&amp;I100&amp;J100&amp;L100</f>
        <v>二类省部级一等奖（不含特）</v>
      </c>
      <c r="N100" s="77">
        <f>=VLOOKUP(M100,表2.获奖金额及对应奖项!A:D,4,0)</f>
        <v>1000</v>
      </c>
      <c r="O100" s="63" t="s">
        <v>164</v>
      </c>
      <c r="P100" s="78">
        <v>1</v>
      </c>
      <c r="Q100" s="42">
        <f>=N100*P100</f>
        <v>1000</v>
      </c>
      <c r="R100" s="39" t="str">
        <f>=IF(COUNT(FIND({1,2,3,4,5,6,7,8,9,0},Q100))&gt;0,"","仅证书")</f>
        <v/>
      </c>
    </row>
    <row r="101" spans="1:18">
      <c r="A101" s="63">
        <f>=ROW()-6</f>
        <v>95</v>
      </c>
      <c r="B101" s="63" t="s">
        <v>272</v>
      </c>
      <c r="C101" s="73">
        <v>2024016429</v>
      </c>
      <c r="D101" s="74" t="s">
        <v>155</v>
      </c>
      <c r="E101" s="38" t="s">
        <v>156</v>
      </c>
      <c r="F101" s="63" t="s">
        <v>74</v>
      </c>
      <c r="G101" s="44">
        <v>46021</v>
      </c>
      <c r="H101" s="77" t="str">
        <f>=VLOOKUP(F101,'表1.校区竞赛认定目录（2026年）'!B:C,2,0)</f>
        <v>二类</v>
      </c>
      <c r="I101" s="38" t="s">
        <v>162</v>
      </c>
      <c r="J101" s="38" t="s">
        <v>169</v>
      </c>
      <c r="K101" s="82" t="s">
        <v>163</v>
      </c>
      <c r="L101" s="80" t="str">
        <f>=_xlfn.IFS(K101="是","（含特）",K101="否","（不含特）")</f>
        <v>（不含特）</v>
      </c>
      <c r="M101" s="80" t="str">
        <f>=H101&amp;I101&amp;J101&amp;L101</f>
        <v>二类省部级二等奖（不含特）</v>
      </c>
      <c r="N101" s="77">
        <f>=VLOOKUP(M101,表2.获奖金额及对应奖项!A:D,4,0)</f>
        <v>800</v>
      </c>
      <c r="O101" s="63" t="s">
        <v>164</v>
      </c>
      <c r="P101" s="78">
        <v>1</v>
      </c>
      <c r="Q101" s="42">
        <f>=N101*P101</f>
        <v>800</v>
      </c>
      <c r="R101" s="39" t="str">
        <f>=IF(COUNT(FIND({1,2,3,4,5,6,7,8,9,0},Q101))&gt;0,"","仅证书")</f>
        <v/>
      </c>
    </row>
    <row r="102" spans="1:18">
      <c r="A102" s="63">
        <f>=ROW()-6</f>
        <v>96</v>
      </c>
      <c r="B102" s="63" t="s">
        <v>273</v>
      </c>
      <c r="C102" s="73">
        <v>2024016535</v>
      </c>
      <c r="D102" s="74" t="s">
        <v>155</v>
      </c>
      <c r="E102" s="38" t="s">
        <v>156</v>
      </c>
      <c r="F102" s="63" t="s">
        <v>52</v>
      </c>
      <c r="G102" s="44">
        <v>45981</v>
      </c>
      <c r="H102" s="77" t="str">
        <f>=VLOOKUP(F102,'表1.校区竞赛认定目录（2026年）'!B:C,2,0)</f>
        <v>二类</v>
      </c>
      <c r="I102" s="38" t="s">
        <v>162</v>
      </c>
      <c r="J102" s="38" t="s">
        <v>158</v>
      </c>
      <c r="K102" s="82" t="s">
        <v>163</v>
      </c>
      <c r="L102" s="80" t="str">
        <f>=_xlfn.IFS(K102="是","（含特）",K102="否","（不含特）")</f>
        <v>（不含特）</v>
      </c>
      <c r="M102" s="80" t="str">
        <f>=H102&amp;I102&amp;J102&amp;L102</f>
        <v>二类省部级一等奖（不含特）</v>
      </c>
      <c r="N102" s="77">
        <f>=VLOOKUP(M102,表2.获奖金额及对应奖项!A:D,4,0)</f>
        <v>1000</v>
      </c>
      <c r="O102" s="63" t="s">
        <v>161</v>
      </c>
      <c r="P102" s="78">
        <v>0.3</v>
      </c>
      <c r="Q102" s="42">
        <f>=N102*P102</f>
        <v>300</v>
      </c>
      <c r="R102" s="39" t="str">
        <f>=IF(COUNT(FIND({1,2,3,4,5,6,7,8,9,0},Q102))&gt;0,"","仅证书")</f>
        <v/>
      </c>
    </row>
    <row r="103" spans="1:18">
      <c r="A103" s="63">
        <f>=ROW()-6</f>
        <v>97</v>
      </c>
      <c r="B103" s="63" t="s">
        <v>274</v>
      </c>
      <c r="C103" s="73">
        <v>2024016533</v>
      </c>
      <c r="D103" s="74" t="s">
        <v>155</v>
      </c>
      <c r="E103" s="38" t="s">
        <v>156</v>
      </c>
      <c r="F103" s="63" t="s">
        <v>73</v>
      </c>
      <c r="G103" s="44">
        <v>45992</v>
      </c>
      <c r="H103" s="77" t="str">
        <f>=VLOOKUP(F103,'表1.校区竞赛认定目录（2026年）'!B:C,2,0)</f>
        <v>二类</v>
      </c>
      <c r="I103" s="38" t="s">
        <v>157</v>
      </c>
      <c r="J103" s="38" t="s">
        <v>169</v>
      </c>
      <c r="K103" s="82" t="s">
        <v>163</v>
      </c>
      <c r="L103" s="80" t="str">
        <f>=_xlfn.IFS(K103="是","（含特）",K103="否","（不含特）")</f>
        <v>（不含特）</v>
      </c>
      <c r="M103" s="80" t="str">
        <f>=H103&amp;I103&amp;J103&amp;L103</f>
        <v>二类国家级二等奖（不含特）</v>
      </c>
      <c r="N103" s="77">
        <f>=VLOOKUP(M103,表2.获奖金额及对应奖项!A:D,4,0)</f>
        <v>2000</v>
      </c>
      <c r="O103" s="63" t="s">
        <v>164</v>
      </c>
      <c r="P103" s="78">
        <v>1</v>
      </c>
      <c r="Q103" s="42">
        <f>=N103*P103</f>
        <v>2000</v>
      </c>
      <c r="R103" s="39" t="str">
        <f>=IF(COUNT(FIND({1,2,3,4,5,6,7,8,9,0},Q103))&gt;0,"","仅证书")</f>
        <v/>
      </c>
    </row>
    <row r="104" spans="1:18">
      <c r="A104" s="63">
        <f>=ROW()-6</f>
        <v>98</v>
      </c>
      <c r="B104" s="63" t="s">
        <v>275</v>
      </c>
      <c r="C104" s="73">
        <v>2024016619</v>
      </c>
      <c r="D104" s="74" t="s">
        <v>155</v>
      </c>
      <c r="E104" s="38" t="s">
        <v>156</v>
      </c>
      <c r="F104" s="63" t="s">
        <v>74</v>
      </c>
      <c r="G104" s="44">
        <v>45992</v>
      </c>
      <c r="H104" s="77" t="str">
        <f>=VLOOKUP(F104,'表1.校区竞赛认定目录（2026年）'!B:C,2,0)</f>
        <v>二类</v>
      </c>
      <c r="I104" s="38" t="s">
        <v>162</v>
      </c>
      <c r="J104" s="38" t="s">
        <v>169</v>
      </c>
      <c r="K104" s="82" t="s">
        <v>163</v>
      </c>
      <c r="L104" s="80" t="str">
        <f>=_xlfn.IFS(K104="是","（含特）",K104="否","（不含特）")</f>
        <v>（不含特）</v>
      </c>
      <c r="M104" s="80" t="str">
        <f>=H104&amp;I104&amp;J104&amp;L104</f>
        <v>二类省部级二等奖（不含特）</v>
      </c>
      <c r="N104" s="77">
        <f>=VLOOKUP(M104,表2.获奖金额及对应奖项!A:D,4,0)</f>
        <v>800</v>
      </c>
      <c r="O104" s="63" t="s">
        <v>164</v>
      </c>
      <c r="P104" s="78">
        <v>1</v>
      </c>
      <c r="Q104" s="42">
        <f>=N104*P104</f>
        <v>800</v>
      </c>
      <c r="R104" s="39" t="str">
        <f>=IF(COUNT(FIND({1,2,3,4,5,6,7,8,9,0},Q104))&gt;0,"","仅证书")</f>
        <v/>
      </c>
    </row>
    <row r="105" spans="1:18">
      <c r="A105" s="63">
        <f>=ROW()-6</f>
        <v>99</v>
      </c>
      <c r="B105" s="63" t="s">
        <v>276</v>
      </c>
      <c r="C105" s="73">
        <v>2024016845</v>
      </c>
      <c r="D105" s="74" t="s">
        <v>155</v>
      </c>
      <c r="E105" s="38" t="s">
        <v>156</v>
      </c>
      <c r="F105" s="63" t="s">
        <v>52</v>
      </c>
      <c r="G105" s="44">
        <v>45977</v>
      </c>
      <c r="H105" s="77" t="str">
        <f>=VLOOKUP(F105,'表1.校区竞赛认定目录（2026年）'!B:C,2,0)</f>
        <v>二类</v>
      </c>
      <c r="I105" s="38" t="s">
        <v>162</v>
      </c>
      <c r="J105" s="38" t="s">
        <v>169</v>
      </c>
      <c r="K105" s="82" t="s">
        <v>163</v>
      </c>
      <c r="L105" s="80" t="str">
        <f>=_xlfn.IFS(K105="是","（含特）",K105="否","（不含特）")</f>
        <v>（不含特）</v>
      </c>
      <c r="M105" s="80" t="str">
        <f>=H105&amp;I105&amp;J105&amp;L105</f>
        <v>二类省部级二等奖（不含特）</v>
      </c>
      <c r="N105" s="77">
        <f>=VLOOKUP(M105,表2.获奖金额及对应奖项!A:D,4,0)</f>
        <v>800</v>
      </c>
      <c r="O105" s="63" t="s">
        <v>161</v>
      </c>
      <c r="P105" s="78">
        <v>1</v>
      </c>
      <c r="Q105" s="42">
        <f>=N105*P105</f>
        <v>800</v>
      </c>
      <c r="R105" s="39" t="str">
        <f>=IF(COUNT(FIND({1,2,3,4,5,6,7,8,9,0},Q105))&gt;0,"","仅证书")</f>
        <v/>
      </c>
    </row>
    <row r="106" spans="1:18">
      <c r="A106" s="63">
        <f>=ROW()-6</f>
        <v>100</v>
      </c>
      <c r="B106" s="63" t="s">
        <v>277</v>
      </c>
      <c r="C106" s="73">
        <v>2024016410</v>
      </c>
      <c r="D106" s="74" t="s">
        <v>155</v>
      </c>
      <c r="E106" s="38" t="s">
        <v>156</v>
      </c>
      <c r="F106" s="63" t="s">
        <v>74</v>
      </c>
      <c r="G106" s="44">
        <v>46008</v>
      </c>
      <c r="H106" s="77" t="str">
        <f>=VLOOKUP(F106,'表1.校区竞赛认定目录（2026年）'!B:C,2,0)</f>
        <v>二类</v>
      </c>
      <c r="I106" s="38" t="s">
        <v>162</v>
      </c>
      <c r="J106" s="38" t="s">
        <v>158</v>
      </c>
      <c r="K106" s="82" t="s">
        <v>163</v>
      </c>
      <c r="L106" s="80" t="str">
        <f>=_xlfn.IFS(K106="是","（含特）",K106="否","（不含特）")</f>
        <v>（不含特）</v>
      </c>
      <c r="M106" s="80" t="str">
        <f>=H106&amp;I106&amp;J106&amp;L106</f>
        <v>二类省部级一等奖（不含特）</v>
      </c>
      <c r="N106" s="77">
        <f>=VLOOKUP(M106,表2.获奖金额及对应奖项!A:D,4,0)</f>
        <v>1000</v>
      </c>
      <c r="O106" s="63" t="s">
        <v>164</v>
      </c>
      <c r="P106" s="78">
        <v>1</v>
      </c>
      <c r="Q106" s="42">
        <f>=N106*P106</f>
        <v>1000</v>
      </c>
      <c r="R106" s="39" t="str">
        <f>=IF(COUNT(FIND({1,2,3,4,5,6,7,8,9,0},Q106))&gt;0,"","仅证书")</f>
        <v/>
      </c>
    </row>
    <row r="107" spans="1:18">
      <c r="A107" s="63">
        <f>=ROW()-6</f>
        <v>101</v>
      </c>
      <c r="B107" s="63" t="s">
        <v>278</v>
      </c>
      <c r="C107" s="73">
        <v>2024016556</v>
      </c>
      <c r="D107" s="74" t="s">
        <v>155</v>
      </c>
      <c r="E107" s="38" t="s">
        <v>156</v>
      </c>
      <c r="F107" s="83" t="s">
        <v>73</v>
      </c>
      <c r="G107" s="44">
        <v>46250</v>
      </c>
      <c r="H107" s="77" t="str">
        <f>=VLOOKUP(F107,'表1.校区竞赛认定目录（2026年）'!B:C,2,0)</f>
        <v>二类</v>
      </c>
      <c r="I107" s="38" t="s">
        <v>157</v>
      </c>
      <c r="J107" s="38" t="s">
        <v>169</v>
      </c>
      <c r="K107" s="82" t="s">
        <v>163</v>
      </c>
      <c r="L107" s="80" t="str">
        <f>=_xlfn.IFS(K107="是","（含特）",K107="否","（不含特）")</f>
        <v>（不含特）</v>
      </c>
      <c r="M107" s="80" t="str">
        <f>=H107&amp;I107&amp;J107&amp;L107</f>
        <v>二类国家级二等奖（不含特）</v>
      </c>
      <c r="N107" s="77">
        <f>=VLOOKUP(M107,表2.获奖金额及对应奖项!A:D,4,0)</f>
        <v>2000</v>
      </c>
      <c r="O107" s="75" t="s">
        <v>164</v>
      </c>
      <c r="P107" s="78">
        <v>1</v>
      </c>
      <c r="Q107" s="42">
        <f>=N107*P107</f>
        <v>2000</v>
      </c>
      <c r="R107" s="39" t="str">
        <f>=IF(COUNT(FIND({1,2,3,4,5,6,7,8,9,0},Q107))&gt;0,"","仅证书")</f>
        <v/>
      </c>
    </row>
    <row r="108" spans="1:18">
      <c r="A108" s="63">
        <f>=ROW()-6</f>
        <v>102</v>
      </c>
      <c r="B108" s="63" t="s">
        <v>279</v>
      </c>
      <c r="C108" s="73">
        <v>2024016482</v>
      </c>
      <c r="D108" s="74" t="s">
        <v>155</v>
      </c>
      <c r="E108" s="38" t="s">
        <v>156</v>
      </c>
      <c r="F108" s="75" t="s">
        <v>35</v>
      </c>
      <c r="G108" s="44">
        <v>46235</v>
      </c>
      <c r="H108" s="77" t="str">
        <f>=VLOOKUP(F108,'表1.校区竞赛认定目录（2026年）'!B:C,2,0)</f>
        <v>二类</v>
      </c>
      <c r="I108" s="38" t="s">
        <v>157</v>
      </c>
      <c r="J108" s="38" t="s">
        <v>169</v>
      </c>
      <c r="K108" s="82" t="s">
        <v>163</v>
      </c>
      <c r="L108" s="80" t="str">
        <f>=_xlfn.IFS(K108="是","（含特）",K108="否","（不含特）")</f>
        <v>（不含特）</v>
      </c>
      <c r="M108" s="80" t="str">
        <f>=H108&amp;I108&amp;J108&amp;L108</f>
        <v>二类国家级二等奖（不含特）</v>
      </c>
      <c r="N108" s="77">
        <f>=VLOOKUP(M108,表2.获奖金额及对应奖项!A:D,4,0)</f>
        <v>2000</v>
      </c>
      <c r="O108" s="63" t="s">
        <v>161</v>
      </c>
      <c r="P108" s="78">
        <v>1</v>
      </c>
      <c r="Q108" s="42">
        <f>=N108*P108</f>
        <v>2000</v>
      </c>
      <c r="R108" s="39" t="str">
        <f>=IF(COUNT(FIND({1,2,3,4,5,6,7,8,9,0},Q108))&gt;0,"","仅证书")</f>
        <v/>
      </c>
    </row>
    <row r="109" spans="1:18">
      <c r="A109" s="63">
        <f>=ROW()-6</f>
        <v>103</v>
      </c>
      <c r="B109" s="63" t="s">
        <v>280</v>
      </c>
      <c r="C109" s="84">
        <v>2024016488</v>
      </c>
      <c r="D109" s="85" t="s">
        <v>155</v>
      </c>
      <c r="E109" s="86" t="s">
        <v>156</v>
      </c>
      <c r="F109" s="75" t="s">
        <v>35</v>
      </c>
      <c r="G109" s="44">
        <v>46235</v>
      </c>
      <c r="H109" s="87" t="str">
        <f>=VLOOKUP(F109,'表1.校区竞赛认定目录（2026年）'!B:C,2,0)</f>
        <v>二类</v>
      </c>
      <c r="I109" s="86" t="s">
        <v>157</v>
      </c>
      <c r="J109" s="86" t="s">
        <v>169</v>
      </c>
      <c r="K109" s="82" t="s">
        <v>163</v>
      </c>
      <c r="L109" s="88" t="str">
        <f>=_xlfn.IFS(K109="是","（含特）",K109="否","（不含特）")</f>
        <v>（不含特）</v>
      </c>
      <c r="M109" s="88" t="str">
        <f>=H109&amp;I109&amp;J109&amp;L109</f>
        <v>二类国家级二等奖（不含特）</v>
      </c>
      <c r="N109" s="87">
        <f>=VLOOKUP(M109,表2.获奖金额及对应奖项!A:D,4,0)</f>
        <v>2000</v>
      </c>
      <c r="O109" s="63" t="s">
        <v>161</v>
      </c>
      <c r="P109" s="78">
        <v>1</v>
      </c>
      <c r="Q109" s="89">
        <f>=N109*P109</f>
        <v>2000</v>
      </c>
      <c r="R109" s="90" t="str">
        <f>=IF(COUNT(FIND({1,2,3,4,5,6,7,8,9,0},Q109))&gt;0,"","仅证书")</f>
        <v/>
      </c>
    </row>
    <row r="110" spans="1:18">
      <c r="A110" s="63">
        <f>=ROW()-6</f>
        <v>104</v>
      </c>
      <c r="B110" s="63" t="s">
        <v>281</v>
      </c>
      <c r="C110" s="84">
        <v>2024015153</v>
      </c>
      <c r="D110" s="85" t="s">
        <v>155</v>
      </c>
      <c r="E110" s="86" t="s">
        <v>156</v>
      </c>
      <c r="F110" s="63" t="s">
        <v>37</v>
      </c>
      <c r="G110" s="44">
        <v>46172</v>
      </c>
      <c r="H110" s="87" t="str">
        <f>=VLOOKUP(F110,'表1.校区竞赛认定目录（2026年）'!B:C,2,0)</f>
        <v>二类</v>
      </c>
      <c r="I110" s="86" t="s">
        <v>162</v>
      </c>
      <c r="J110" s="86" t="s">
        <v>158</v>
      </c>
      <c r="K110" s="82" t="s">
        <v>163</v>
      </c>
      <c r="L110" s="88" t="str">
        <f>=_xlfn.IFS(K110="是","（含特）",K110="否","（不含特）")</f>
        <v>（不含特）</v>
      </c>
      <c r="M110" s="88" t="str">
        <f>=H110&amp;I110&amp;J110&amp;L110</f>
        <v>二类省部级一等奖（不含特）</v>
      </c>
      <c r="N110" s="87">
        <f>=VLOOKUP(M110,表2.获奖金额及对应奖项!A:D,4,0)</f>
        <v>1000</v>
      </c>
      <c r="O110" s="63" t="s">
        <v>161</v>
      </c>
      <c r="P110" s="78">
        <v>1</v>
      </c>
      <c r="Q110" s="89">
        <f>=N110*P110</f>
        <v>1000</v>
      </c>
      <c r="R110" s="90" t="str">
        <f>=IF(COUNT(FIND({1,2,3,4,5,6,7,8,9,0},Q110))&gt;0,"","仅证书")</f>
        <v/>
      </c>
    </row>
    <row r="111" spans="1:18">
      <c r="A111" s="63">
        <f>=ROW()-6</f>
        <v>105</v>
      </c>
      <c r="B111" s="63" t="s">
        <v>282</v>
      </c>
      <c r="C111" s="84">
        <v>2824016503</v>
      </c>
      <c r="D111" s="85" t="s">
        <v>155</v>
      </c>
      <c r="E111" s="86" t="s">
        <v>156</v>
      </c>
      <c r="F111" s="63" t="s">
        <v>31</v>
      </c>
      <c r="G111" s="44">
        <v>46167</v>
      </c>
      <c r="H111" s="87" t="str">
        <f>=VLOOKUP(F111,'表1.校区竞赛认定目录（2026年）'!B:C,2,0)</f>
        <v>二类</v>
      </c>
      <c r="I111" s="86" t="s">
        <v>162</v>
      </c>
      <c r="J111" s="86" t="s">
        <v>169</v>
      </c>
      <c r="K111" s="82" t="s">
        <v>163</v>
      </c>
      <c r="L111" s="85" t="s">
        <v>283</v>
      </c>
      <c r="M111" s="85" t="str">
        <f>=H111&amp;I111&amp;J111&amp;L111</f>
        <v>二类省部级二等奖（不含特）</v>
      </c>
      <c r="N111" s="87">
        <f>=VLOOKUP(M111,表2.获奖金额及对应奖项!A:D,4,0)</f>
        <v>800</v>
      </c>
      <c r="O111" s="63" t="s">
        <v>161</v>
      </c>
      <c r="P111" s="78">
        <v>1</v>
      </c>
      <c r="Q111" s="89">
        <f>=N111*P111</f>
        <v>800</v>
      </c>
      <c r="R111" s="90" t="str">
        <f>=IF(COUNT(FIND({1,2,3,4,5,6,7,8,9,0},Q111))&gt;0,"","仅证书")</f>
        <v/>
      </c>
    </row>
    <row r="112" spans="1:18">
      <c r="A112" s="63">
        <f>=ROW()-6</f>
        <v>106</v>
      </c>
      <c r="B112" s="63" t="s">
        <v>284</v>
      </c>
      <c r="C112" s="84">
        <v>2024016484</v>
      </c>
      <c r="D112" s="85" t="s">
        <v>155</v>
      </c>
      <c r="E112" s="86" t="s">
        <v>156</v>
      </c>
      <c r="F112" s="63" t="s">
        <v>73</v>
      </c>
      <c r="G112" s="44">
        <v>45992</v>
      </c>
      <c r="H112" s="87" t="str">
        <f>=VLOOKUP(F112,'表1.校区竞赛认定目录（2026年）'!B:C,2,0)</f>
        <v>二类</v>
      </c>
      <c r="I112" s="86" t="s">
        <v>157</v>
      </c>
      <c r="J112" s="86" t="s">
        <v>169</v>
      </c>
      <c r="K112" s="82" t="s">
        <v>163</v>
      </c>
      <c r="L112" s="85" t="str">
        <f>=_xlfn.IFS(K112="是","（含特）",K112="否","（不含特）")</f>
        <v>（不含特）</v>
      </c>
      <c r="M112" s="85" t="str">
        <f>=H112&amp;I112&amp;J112&amp;L112</f>
        <v>二类国家级二等奖（不含特）</v>
      </c>
      <c r="N112" s="87">
        <f>=VLOOKUP(M112,表2.获奖金额及对应奖项!A:D,4,0)</f>
        <v>2000</v>
      </c>
      <c r="O112" s="63" t="s">
        <v>164</v>
      </c>
      <c r="P112" s="78">
        <v>1</v>
      </c>
      <c r="Q112" s="89">
        <f>=N112*P112</f>
        <v>2000</v>
      </c>
      <c r="R112" s="90" t="str">
        <f>=IF(COUNT(FIND({1,2,3,4,5,6,7,8,9,0},Q112))&gt;0,"","仅证书")</f>
        <v/>
      </c>
    </row>
    <row r="113" spans="1:26">
      <c r="A113" s="63">
        <f>=ROW()-6</f>
        <v>107</v>
      </c>
      <c r="B113" s="63" t="s">
        <v>285</v>
      </c>
      <c r="C113" s="91">
        <v>2024016551</v>
      </c>
      <c r="D113" s="85" t="s">
        <v>155</v>
      </c>
      <c r="E113" s="86" t="s">
        <v>156</v>
      </c>
      <c r="F113" s="63" t="s">
        <v>74</v>
      </c>
      <c r="G113" s="44">
        <v>46011</v>
      </c>
      <c r="H113" s="92" t="str">
        <f>=VLOOKUP(F113,'表1.校区竞赛认定目录（2026年）'!B:C,2,0)</f>
        <v>二类</v>
      </c>
      <c r="I113" s="86" t="s">
        <v>162</v>
      </c>
      <c r="J113" s="86" t="s">
        <v>169</v>
      </c>
      <c r="K113" s="82" t="s">
        <v>163</v>
      </c>
      <c r="L113" s="85" t="str">
        <f>=_xlfn.IFS(K113="是","（含特）",K113="否","（不含特）")</f>
        <v>（不含特）</v>
      </c>
      <c r="M113" s="85" t="str">
        <f>=H113&amp;I113&amp;J113&amp;L113</f>
        <v>二类省部级二等奖（不含特）</v>
      </c>
      <c r="N113" s="87">
        <f>=VLOOKUP(M113,表2.获奖金额及对应奖项!A:D,4,0)</f>
        <v>800</v>
      </c>
      <c r="O113" s="63" t="s">
        <v>164</v>
      </c>
      <c r="P113" s="78">
        <v>1</v>
      </c>
      <c r="Q113" s="89">
        <f>=N113*P113</f>
        <v>800</v>
      </c>
      <c r="R113" s="87" t="str">
        <f>=IF(COUNT(FIND({1,2,3,4,5,6,7,8,9,0},Q113))&gt;0,"","仅证书")</f>
        <v/>
      </c>
      <c r="S113" s="93" t="s"/>
      <c r="T113" s="93" t="s"/>
      <c r="U113" s="93" t="s"/>
      <c r="V113" s="93" t="s"/>
      <c r="W113" s="93" t="s"/>
      <c r="X113" s="93" t="s"/>
      <c r="Y113" s="93" t="s"/>
      <c r="Z113" s="93" t="s"/>
    </row>
    <row r="114" spans="1:18">
      <c r="A114" s="63">
        <f>=ROW()-6</f>
        <v>108</v>
      </c>
      <c r="B114" s="63" t="s">
        <v>286</v>
      </c>
      <c r="C114" s="84">
        <v>2024016499</v>
      </c>
      <c r="D114" s="85" t="s">
        <v>155</v>
      </c>
      <c r="E114" s="86" t="s">
        <v>156</v>
      </c>
      <c r="F114" s="63" t="s">
        <v>24</v>
      </c>
      <c r="G114" s="44">
        <v>46174</v>
      </c>
      <c r="H114" s="77" t="str">
        <f>=VLOOKUP(F114,'表1.校区竞赛认定目录（2026年）'!B:C,2,0)</f>
        <v>二类</v>
      </c>
      <c r="I114" s="86" t="s">
        <v>162</v>
      </c>
      <c r="J114" s="86" t="s">
        <v>169</v>
      </c>
      <c r="K114" s="82" t="s">
        <v>163</v>
      </c>
      <c r="L114" s="85" t="str">
        <f>=_xlfn.IFS(K114="是","（含特）",K114="否","（不含特）")</f>
        <v>（不含特）</v>
      </c>
      <c r="M114" s="85" t="str">
        <f>=H114&amp;I114&amp;J114&amp;L114</f>
        <v>二类省部级二等奖（不含特）</v>
      </c>
      <c r="N114" s="94">
        <f>=VLOOKUP(M114,表2.获奖金额及对应奖项!A:D,4,0)</f>
        <v>800</v>
      </c>
      <c r="O114" s="63" t="s">
        <v>161</v>
      </c>
      <c r="P114" s="78">
        <v>0.5</v>
      </c>
      <c r="Q114" s="89">
        <f>=N114*P114</f>
        <v>400</v>
      </c>
      <c r="R114" s="87" t="str">
        <f>=IF(COUNT(FIND({1,2,3,4,5,6,7,8,9,0},Q114))&gt;0,"","仅证书")</f>
        <v/>
      </c>
    </row>
    <row r="115" spans="1:18" s="131" customFormat="1">
      <c r="A115" s="63">
        <f>=ROW()-6</f>
        <v>109</v>
      </c>
      <c r="B115" s="95" t="s">
        <v>287</v>
      </c>
      <c r="C115" s="96">
        <v>2025016618</v>
      </c>
      <c r="D115" s="97" t="s">
        <v>155</v>
      </c>
      <c r="E115" s="57" t="s">
        <v>156</v>
      </c>
      <c r="F115" s="98" t="s">
        <v>24</v>
      </c>
      <c r="G115" s="99">
        <v>46174</v>
      </c>
      <c r="H115" s="77" t="str">
        <f>=VLOOKUP(F115,'表1.校区竞赛认定目录（2026年）'!B:C,2,0)</f>
        <v>二类</v>
      </c>
      <c r="I115" s="57" t="s">
        <v>162</v>
      </c>
      <c r="J115" s="57" t="s">
        <v>169</v>
      </c>
      <c r="K115" s="100" t="s">
        <v>163</v>
      </c>
      <c r="L115" s="97" t="str">
        <f>=_xlfn.IFS(K115="是","（含特）",K115="否","（不含特）")</f>
        <v>（不含特）</v>
      </c>
      <c r="M115" s="97" t="str">
        <f>=H115&amp;I115&amp;J115&amp;L115</f>
        <v>二类省部级二等奖（不含特）</v>
      </c>
      <c r="N115" s="77">
        <f>=VLOOKUP(M115,表2.获奖金额及对应奖项!A:D,4,0)</f>
        <v>800</v>
      </c>
      <c r="O115" s="95" t="s">
        <v>161</v>
      </c>
      <c r="P115" s="101">
        <v>0.5</v>
      </c>
      <c r="Q115" s="42">
        <f>=N115*P115</f>
        <v>400</v>
      </c>
      <c r="R115" s="92" t="str">
        <f>=IF(COUNT(FIND({1,2,3,4,5,6,7,8,9,0},Q115))&gt;0,"","仅证书")</f>
        <v/>
      </c>
    </row>
    <row r="116" spans="1:18">
      <c r="A116" s="102">
        <f>=ROW()-6</f>
        <v>110</v>
      </c>
      <c r="B116" s="102" t="s">
        <v>288</v>
      </c>
      <c r="C116" s="73">
        <v>2025016425</v>
      </c>
      <c r="D116" s="74" t="s">
        <v>155</v>
      </c>
      <c r="E116" s="38" t="s">
        <v>156</v>
      </c>
      <c r="F116" s="63" t="s">
        <v>37</v>
      </c>
      <c r="G116" s="44">
        <v>46172</v>
      </c>
      <c r="H116" s="77" t="str">
        <f>=VLOOKUP(F116,'表1.校区竞赛认定目录（2026年）'!B:C,2,0)</f>
        <v>二类</v>
      </c>
      <c r="I116" s="103" t="s">
        <v>162</v>
      </c>
      <c r="J116" s="38" t="s">
        <v>169</v>
      </c>
      <c r="K116" s="82" t="s">
        <v>163</v>
      </c>
      <c r="L116" s="80" t="str">
        <f>=_xlfn.IFS(K116="是","（含特）",K116="否","（不含特）")</f>
        <v>（不含特）</v>
      </c>
      <c r="M116" s="80" t="str">
        <f>=H116&amp;I116&amp;J116&amp;L116</f>
        <v>二类省部级二等奖（不含特）</v>
      </c>
      <c r="N116" s="77">
        <f>=VLOOKUP(M116,表2.获奖金额及对应奖项!A:D,4,0)</f>
        <v>800</v>
      </c>
      <c r="O116" s="102" t="s">
        <v>164</v>
      </c>
      <c r="P116" s="78">
        <v>1</v>
      </c>
      <c r="Q116" s="42">
        <f>=N116*P116</f>
        <v>800</v>
      </c>
      <c r="R116" s="50" t="str">
        <f>=IF(COUNT(FIND({1,2,3,4,5,6,7,8,9,0},Q116))&gt;0,"","仅证书")</f>
        <v/>
      </c>
    </row>
    <row r="117" spans="1:18" s="131" customFormat="1">
      <c r="A117" s="63">
        <f>=ROW()-6</f>
        <v>111</v>
      </c>
      <c r="B117" s="95" t="s">
        <v>289</v>
      </c>
      <c r="C117" s="96">
        <v>2025016589</v>
      </c>
      <c r="D117" s="97" t="s">
        <v>155</v>
      </c>
      <c r="E117" s="57" t="s">
        <v>156</v>
      </c>
      <c r="F117" s="98" t="s">
        <v>24</v>
      </c>
      <c r="G117" s="99">
        <v>46174</v>
      </c>
      <c r="H117" s="77" t="str">
        <f>=VLOOKUP(F117,'表1.校区竞赛认定目录（2026年）'!B:C,2,0)</f>
        <v>二类</v>
      </c>
      <c r="I117" s="57" t="s">
        <v>162</v>
      </c>
      <c r="J117" s="57" t="s">
        <v>169</v>
      </c>
      <c r="K117" s="100" t="s">
        <v>163</v>
      </c>
      <c r="L117" s="104" t="str">
        <f>=_xlfn.IFS(K117="是","（含特）",K117="否","（不含特）")</f>
        <v>（不含特）</v>
      </c>
      <c r="M117" s="104" t="str">
        <f>=H117&amp;I117&amp;J117&amp;L117</f>
        <v>二类省部级二等奖（不含特）</v>
      </c>
      <c r="N117" s="77">
        <f>=VLOOKUP(M117,表2.获奖金额及对应奖项!A:D,4,0)</f>
        <v>800</v>
      </c>
      <c r="O117" s="95" t="s">
        <v>164</v>
      </c>
      <c r="P117" s="101">
        <v>1</v>
      </c>
      <c r="Q117" s="42">
        <f>=N117*P117</f>
        <v>800</v>
      </c>
      <c r="R117" s="50" t="str">
        <f>=IF(COUNT(FIND({1,2,3,4,5,6,7,8,9,0},Q117))&gt;0,"","仅证书")</f>
        <v/>
      </c>
    </row>
    <row r="118" spans="1:18">
      <c r="A118" s="102">
        <f>=ROW()-6</f>
        <v>112</v>
      </c>
      <c r="B118" s="102" t="s">
        <v>290</v>
      </c>
      <c r="C118" s="73">
        <v>2024016625</v>
      </c>
      <c r="D118" s="74" t="s">
        <v>155</v>
      </c>
      <c r="E118" s="38" t="s">
        <v>156</v>
      </c>
      <c r="F118" s="102" t="s">
        <v>74</v>
      </c>
      <c r="G118" s="44">
        <v>45992</v>
      </c>
      <c r="H118" s="77" t="str">
        <f>=VLOOKUP(F118,'表1.校区竞赛认定目录（2026年）'!B:C,2,0)</f>
        <v>二类</v>
      </c>
      <c r="I118" s="103" t="s">
        <v>162</v>
      </c>
      <c r="J118" s="38" t="s">
        <v>169</v>
      </c>
      <c r="K118" s="82" t="s">
        <v>163</v>
      </c>
      <c r="L118" s="80" t="str">
        <f>=_xlfn.IFS(K118="是","（含特）",K118="否","（不含特）")</f>
        <v>（不含特）</v>
      </c>
      <c r="M118" s="80" t="str">
        <f>=H118&amp;I118&amp;J118&amp;L118</f>
        <v>二类省部级二等奖（不含特）</v>
      </c>
      <c r="N118" s="105">
        <f>=VLOOKUP(M118,表2.获奖金额及对应奖项!A:D,4,0)</f>
        <v>800</v>
      </c>
      <c r="O118" s="102" t="s">
        <v>164</v>
      </c>
      <c r="P118" s="78">
        <v>1</v>
      </c>
      <c r="Q118" s="42">
        <f>=N118*P118</f>
        <v>800</v>
      </c>
      <c r="R118" s="50" t="str">
        <f>=IF(COUNT(FIND({1,2,3,4,5,6,7,8,9,0},Q118))&gt;0,"","仅证书")</f>
        <v/>
      </c>
    </row>
    <row r="119" spans="1:18">
      <c r="A119" s="102">
        <f>=ROW()-6</f>
        <v>113</v>
      </c>
      <c r="B119" s="102" t="s">
        <v>291</v>
      </c>
      <c r="C119" s="73">
        <v>2025016540</v>
      </c>
      <c r="D119" s="74" t="s">
        <v>155</v>
      </c>
      <c r="E119" s="38" t="s">
        <v>156</v>
      </c>
      <c r="F119" s="63" t="s">
        <v>37</v>
      </c>
      <c r="G119" s="44">
        <v>46172</v>
      </c>
      <c r="H119" s="77" t="str">
        <f>=VLOOKUP(F119,'表1.校区竞赛认定目录（2026年）'!B:C,2,0)</f>
        <v>二类</v>
      </c>
      <c r="I119" s="103" t="s">
        <v>162</v>
      </c>
      <c r="J119" s="38" t="s">
        <v>169</v>
      </c>
      <c r="K119" s="82" t="s">
        <v>163</v>
      </c>
      <c r="L119" s="80" t="str">
        <f>=_xlfn.IFS(K119="是","（含特）",K119="否","（不含特）")</f>
        <v>（不含特）</v>
      </c>
      <c r="M119" s="80" t="str">
        <f>=H119&amp;I119&amp;J119&amp;L119</f>
        <v>二类省部级二等奖（不含特）</v>
      </c>
      <c r="N119" s="77">
        <f>=VLOOKUP(M119,表2.获奖金额及对应奖项!A:D,4,0)</f>
        <v>800</v>
      </c>
      <c r="O119" s="102" t="s">
        <v>164</v>
      </c>
      <c r="P119" s="78">
        <v>1</v>
      </c>
      <c r="Q119" s="42">
        <f>=N119*P119</f>
        <v>800</v>
      </c>
      <c r="R119" s="50" t="str">
        <f>=IF(COUNT(FIND({1,2,3,4,5,6,7,8,9,0},Q119))&gt;0,"","仅证书")</f>
        <v/>
      </c>
    </row>
    <row r="120" spans="1:26" s="133" customFormat="1">
      <c r="A120" s="102">
        <f>=ROW()-6</f>
        <v>114</v>
      </c>
      <c r="B120" s="63" t="s">
        <v>292</v>
      </c>
      <c r="C120" s="106" t="s">
        <v>293</v>
      </c>
      <c r="D120" s="107" t="s">
        <v>155</v>
      </c>
      <c r="E120" s="108" t="s">
        <v>156</v>
      </c>
      <c r="F120" s="63" t="s">
        <v>37</v>
      </c>
      <c r="G120" s="44">
        <v>46229</v>
      </c>
      <c r="H120" s="87" t="str">
        <f>=VLOOKUP(F120,'表1.校区竞赛认定目录（2026年）'!B:C,2,0)</f>
        <v>二类</v>
      </c>
      <c r="I120" s="108" t="s">
        <v>157</v>
      </c>
      <c r="J120" s="103" t="s">
        <v>176</v>
      </c>
      <c r="K120" s="82" t="s">
        <v>163</v>
      </c>
      <c r="L120" s="88" t="str">
        <f>=_xlfn.IFS(K120="是","（含特）",K120="否","（不含特）")</f>
        <v>（不含特）</v>
      </c>
      <c r="M120" s="88" t="str">
        <f>=H120&amp;I120&amp;J120&amp;L120</f>
        <v>二类国家级三等奖（不含特）</v>
      </c>
      <c r="N120" s="87">
        <f>=VLOOKUP(M120,表2.获奖金额及对应奖项!A:D,4,0)</f>
        <v>1500</v>
      </c>
      <c r="O120" s="63" t="s">
        <v>164</v>
      </c>
      <c r="P120" s="78">
        <v>1</v>
      </c>
      <c r="Q120" s="89">
        <f>=N120*P120</f>
        <v>1500</v>
      </c>
      <c r="R120" s="77" t="str">
        <f>=IF(COUNT(FIND({1,2,3,4,5,6,7,8,9,0},Q120))&gt;0,"","仅证书")</f>
        <v/>
      </c>
      <c r="S120" s="109" t="s"/>
      <c r="T120" s="109" t="s"/>
      <c r="U120" s="109" t="s"/>
      <c r="V120" s="109" t="s"/>
      <c r="W120" s="109" t="s"/>
      <c r="X120" s="109" t="s"/>
      <c r="Y120" s="109" t="s"/>
      <c r="Z120" s="109" t="s"/>
    </row>
    <row r="121" spans="1:18" ht="14.25" customHeight="1">
      <c r="A121" s="63">
        <f>=ROW()-6</f>
        <v>115</v>
      </c>
      <c r="B121" s="37" t="s">
        <v>300</v>
      </c>
      <c r="C121" s="110">
        <v>2023016231</v>
      </c>
      <c r="D121" s="117" t="s">
        <v>155</v>
      </c>
      <c r="E121" s="118" t="s">
        <v>156</v>
      </c>
      <c r="F121" s="118" t="s">
        <v>73</v>
      </c>
      <c r="G121" s="119">
        <v>46247</v>
      </c>
      <c r="H121" s="94" t="str">
        <f>=VLOOKUP(F121,'表1.校区竞赛认定目录（2026年）'!B:C,2,0)</f>
        <v>二类</v>
      </c>
      <c r="I121" s="103" t="s">
        <v>157</v>
      </c>
      <c r="J121" s="103" t="s">
        <v>176</v>
      </c>
      <c r="K121" s="82" t="s">
        <v>163</v>
      </c>
      <c r="L121" s="80" t="str">
        <f>=_xlfn.IFS(K121="是","（含特）",K121="否","（不含特）")</f>
        <v>（不含特）</v>
      </c>
      <c r="M121" s="80" t="str">
        <f>=H121&amp;I121&amp;J121&amp;L121</f>
        <v>二类国家级三等奖（不含特）</v>
      </c>
      <c r="N121" s="77">
        <f>=VLOOKUP(M121,表2.获奖金额及对应奖项!A:D,4,0)</f>
        <v>1500</v>
      </c>
      <c r="O121" s="63" t="s">
        <v>164</v>
      </c>
      <c r="P121" s="78">
        <v>1</v>
      </c>
      <c r="Q121" s="42">
        <f>=N121*P121</f>
        <v>1500</v>
      </c>
      <c r="R121" s="42" t="s"/>
    </row>
    <row r="122" spans="1:18">
      <c r="A122" s="63">
        <f>=ROW()-6</f>
        <v>116</v>
      </c>
      <c r="B122" s="37" t="s">
        <v>294</v>
      </c>
      <c r="C122" s="110">
        <v>2023016254</v>
      </c>
      <c r="D122" s="20" t="s">
        <v>155</v>
      </c>
      <c r="E122" s="38" t="s">
        <v>295</v>
      </c>
      <c r="F122" s="37" t="s">
        <v>296</v>
      </c>
      <c r="G122" s="31">
        <v>46259</v>
      </c>
      <c r="H122" s="77" t="e">
        <f>=VLOOKUP(F122,'表1.校区竞赛认定目录（2026年）'!B:C,2,0)</f>
        <v>#N/A</v>
      </c>
      <c r="I122" s="38" t="s"/>
      <c r="J122" s="38" t="s"/>
      <c r="K122" s="111" t="s"/>
      <c r="L122" s="41" t="e">
        <f>=_xlfn.IFS(K122="是","（含特）",K122="否","（不含特）")</f>
        <v>#N/A</v>
      </c>
      <c r="M122" s="41" t="e">
        <f>=H122&amp;I122&amp;J122&amp;L122</f>
        <v>#N/A</v>
      </c>
      <c r="N122" s="39" t="e">
        <f>=VLOOKUP(M122,表2.获奖金额及对应奖项!A:D,4,0)</f>
        <v>#N/A</v>
      </c>
      <c r="O122" s="37" t="s">
        <v>164</v>
      </c>
      <c r="P122" s="43">
        <v>1</v>
      </c>
      <c r="Q122" s="42">
        <v>100</v>
      </c>
      <c r="R122" s="42" t="str">
        <f>=IF(COUNT(FIND({1,2,3,4,5,6,7,8,9,0},Q122))&gt;0,"","仅证书")</f>
        <v/>
      </c>
    </row>
    <row r="123" spans="1:18">
      <c r="A123" s="63">
        <f>=ROW()-6</f>
        <v>117</v>
      </c>
      <c r="B123" s="37" t="s">
        <v>297</v>
      </c>
      <c r="C123" s="110">
        <v>2023016298</v>
      </c>
      <c r="D123" s="20" t="s">
        <v>155</v>
      </c>
      <c r="E123" s="38" t="s">
        <v>295</v>
      </c>
      <c r="F123" s="37" t="s">
        <v>298</v>
      </c>
      <c r="G123" s="31">
        <v>46255</v>
      </c>
      <c r="H123" s="77" t="e">
        <f>=VLOOKUP(F123,'表1.校区竞赛认定目录（2026年）'!B:C,2,0)</f>
        <v>#N/A</v>
      </c>
      <c r="I123" s="38" t="s"/>
      <c r="J123" s="38" t="s"/>
      <c r="K123" s="111" t="s"/>
      <c r="L123" s="41" t="e">
        <f>=_xlfn.IFS(K123="是","（含特）",K123="否","（不含特）")</f>
        <v>#N/A</v>
      </c>
      <c r="M123" s="41" t="e">
        <f>=H123&amp;I123&amp;J123&amp;L123</f>
        <v>#N/A</v>
      </c>
      <c r="N123" s="39" t="e">
        <f>=VLOOKUP(M123,表2.获奖金额及对应奖项!A:D,4,0)</f>
        <v>#N/A</v>
      </c>
      <c r="O123" s="37" t="s">
        <v>164</v>
      </c>
      <c r="P123" s="112">
        <v>1</v>
      </c>
      <c r="Q123" s="42">
        <v>100</v>
      </c>
      <c r="R123" s="42" t="str">
        <f>=IF(COUNT(FIND({1,2,3,4,5,6,7,8,9,0},Q123))&gt;0,"","仅证书")</f>
        <v/>
      </c>
    </row>
    <row r="124" spans="4:11" ht="14.25" customHeight="1">
      <c r="D124" s="114" t="s"/>
      <c r="E124" s="115" t="s"/>
      <c r="F124" s="115" t="s"/>
      <c r="G124" s="116" t="s"/>
      <c r="K124" s="113" t="s"/>
    </row>
    <row r="125" spans="11:11">
      <c r="K125" s="113" t="s"/>
    </row>
    <row r="126" spans="11:11">
      <c r="K126" s="113" t="s"/>
    </row>
    <row r="127" spans="11:11">
      <c r="K127" s="113" t="s"/>
    </row>
    <row r="128" spans="11:11">
      <c r="K128" s="113" t="s"/>
    </row>
    <row r="129" spans="11:11">
      <c r="K129" s="113" t="s"/>
    </row>
    <row r="130" spans="11:11">
      <c r="K130" s="113" t="s"/>
    </row>
    <row r="131" spans="11:11">
      <c r="K131" s="113" t="s"/>
    </row>
    <row r="132" spans="11:11">
      <c r="K132" s="113" t="s"/>
    </row>
    <row r="133" spans="11:11">
      <c r="K133" s="113" t="s"/>
    </row>
    <row r="134" spans="11:11">
      <c r="K134" s="113" t="s"/>
    </row>
    <row r="135" spans="11:11">
      <c r="K135" s="113" t="s"/>
    </row>
    <row r="136" spans="11:11">
      <c r="K136" s="113" t="s"/>
    </row>
    <row r="137" spans="11:11">
      <c r="K137" s="113" t="s"/>
    </row>
    <row r="138" spans="11:11">
      <c r="K138" s="113" t="s"/>
    </row>
    <row r="139" spans="11:11">
      <c r="K139" s="113" t="s"/>
    </row>
    <row r="140" spans="11:11">
      <c r="K140" s="113" t="s"/>
    </row>
    <row r="141" spans="11:11">
      <c r="K141" s="113" t="s"/>
    </row>
    <row r="142" spans="11:11">
      <c r="K142" s="113" t="s"/>
    </row>
    <row r="143" spans="11:11">
      <c r="K143" s="113" t="s"/>
    </row>
    <row r="144" spans="11:11">
      <c r="K144" s="113" t="s"/>
    </row>
    <row r="145" spans="11:11">
      <c r="K145" s="113" t="s"/>
    </row>
    <row r="146" spans="11:11">
      <c r="K146" s="113" t="s"/>
    </row>
    <row r="147" spans="11:11">
      <c r="K147" s="113" t="s"/>
    </row>
    <row r="148" spans="11:11">
      <c r="K148" s="113" t="s"/>
    </row>
    <row r="149" spans="11:11">
      <c r="K149" s="113" t="s"/>
    </row>
    <row r="150" spans="11:11">
      <c r="K150" s="113" t="s"/>
    </row>
    <row r="151" spans="11:11">
      <c r="K151" s="113" t="s"/>
    </row>
    <row r="152" spans="11:11">
      <c r="K152" s="113" t="s"/>
    </row>
    <row r="153" spans="11:11">
      <c r="K153" s="113" t="s"/>
    </row>
    <row r="154" spans="11:11">
      <c r="K154" s="113" t="s"/>
    </row>
    <row r="155" spans="11:11">
      <c r="K155" s="113" t="s"/>
    </row>
    <row r="156" spans="11:11">
      <c r="K156" s="113" t="s"/>
    </row>
    <row r="157" spans="11:11">
      <c r="K157" s="113" t="s"/>
    </row>
    <row r="158" spans="11:11">
      <c r="K158" s="113" t="s"/>
    </row>
    <row r="159" spans="11:11">
      <c r="K159" s="113" t="s"/>
    </row>
    <row r="160" spans="11:11">
      <c r="K160" s="113" t="s"/>
    </row>
    <row r="161" spans="11:11">
      <c r="K161" s="113" t="s"/>
    </row>
    <row r="162" spans="11:11">
      <c r="K162" s="113" t="s"/>
    </row>
    <row r="163" spans="11:11">
      <c r="K163" s="113" t="s"/>
    </row>
    <row r="164" spans="11:11">
      <c r="K164" s="113" t="s"/>
    </row>
    <row r="165" spans="11:11">
      <c r="K165" s="113" t="s"/>
    </row>
    <row r="166" spans="11:11">
      <c r="K166" s="113" t="s"/>
    </row>
    <row r="167" spans="11:11">
      <c r="K167" s="113" t="s"/>
    </row>
    <row r="168" spans="11:11">
      <c r="K168" s="113" t="s"/>
    </row>
    <row r="169" spans="11:11">
      <c r="K169" s="113" t="s"/>
    </row>
  </sheetData>
  <autoFilter ref="A3:R124">
    <sortState ref="A4:R124"/>
  </autoFilter>
  <mergeCells count="1">
    <mergeCell ref="A1:R1"/>
  </mergeCells>
  <dataValidations>
    <dataValidation type="list" errorStyle="stop" allowBlank="1" showDropDown="0" showInputMessage="1" showErrorMessage="1" prompt="" sqref="K7:K1048576">
      <formula1>"是,否,"</formula1>
    </dataValidation>
    <dataValidation type="list" operator="between" allowBlank="1" showInputMessage="1" showErrorMessage="1" sqref="E3:E89">
      <formula1>"竞赛获奖,学术论文,发明专利,软件著作"</formula1>
    </dataValidation>
    <dataValidation type="list" operator="between" allowBlank="1" showInputMessage="1" showErrorMessage="1" sqref="E122:E123">
      <formula1>"竞赛获奖,学术论文,发明专利,软件著作"</formula1>
    </dataValidation>
    <dataValidation type="list" operator="between" allowBlank="1" showInputMessage="1" showErrorMessage="1" sqref="F4:F28">
      <formula1>'表1.校区竞赛认定目录（2026年）'!$B$3:$B$90</formula1>
    </dataValidation>
    <dataValidation type="list" operator="between" allowBlank="1" showInputMessage="1" showErrorMessage="1" sqref="F30:F49">
      <formula1>'表1.校区竞赛认定目录（2026年）'!$B$3:$B$90</formula1>
    </dataValidation>
    <dataValidation type="list" operator="between" allowBlank="1" showInputMessage="1" showErrorMessage="1" sqref="F51:F73">
      <formula1>'表1.校区竞赛认定目录（2026年）'!$B$3:$B$90</formula1>
    </dataValidation>
    <dataValidation type="list" operator="between" showInputMessage="1" showErrorMessage="1" sqref="F74">
      <formula1>'表1.校区竞赛认定目录（2026年）'!$B$3:$B$126</formula1>
      <formula2/>
    </dataValidation>
    <dataValidation type="list" operator="between" allowBlank="1" showInputMessage="1" showErrorMessage="1" sqref="F75:F78">
      <formula1>'表1.校区竞赛认定目录（2026年）'!$B$3:$B$90</formula1>
    </dataValidation>
    <dataValidation type="list" operator="between" allowBlank="1" showInputMessage="1" showErrorMessage="1" sqref="F81:F83">
      <formula1>'表1.校区竞赛认定目录（2026年）'!$B$3:$B$90</formula1>
    </dataValidation>
    <dataValidation type="list" operator="between" showInputMessage="1" showErrorMessage="1" sqref="F84:F88">
      <formula1>'表1.校区竞赛认定目录（2026年）'!$B$3:$B$126</formula1>
      <formula2/>
    </dataValidation>
    <dataValidation type="list" operator="between" showInputMessage="1" showErrorMessage="1" sqref="F91:F99">
      <formula1>'表1.校区竞赛认定目录（2026年）'!$B$3:$B$126</formula1>
      <formula2/>
    </dataValidation>
    <dataValidation type="list" operator="between" showInputMessage="1" showErrorMessage="1" sqref="F101">
      <formula1>'表1.校区竞赛认定目录（2026年）'!$B$3:$B$126</formula1>
      <formula2/>
    </dataValidation>
    <dataValidation type="list" operator="between" showInputMessage="1" showErrorMessage="1" sqref="F104">
      <formula1>'表1.校区竞赛认定目录（2026年）'!$B$3:$B$126</formula1>
      <formula2/>
    </dataValidation>
    <dataValidation type="list" operator="between" showInputMessage="1" showErrorMessage="1" sqref="F106">
      <formula1>'表1.校区竞赛认定目录（2026年）'!$B$3:$B$126</formula1>
      <formula2/>
    </dataValidation>
    <dataValidation type="list" operator="between" allowBlank="1" showInputMessage="1" showErrorMessage="1" sqref="F109:F112">
      <formula1>'表1.校区竞赛认定目录（2026年）'!$B$3:$B$90</formula1>
    </dataValidation>
    <dataValidation type="list" operator="between" showInputMessage="1" showErrorMessage="1" sqref="F113:F115">
      <formula1>'表1.校区竞赛认定目录（2026年）'!$B$3:$B$126</formula1>
      <formula2/>
    </dataValidation>
    <dataValidation type="list" operator="between" allowBlank="1" showInputMessage="1" showErrorMessage="1" sqref="F116">
      <formula1>'表1.校区竞赛认定目录（2026年）'!$B$3:$B$90</formula1>
    </dataValidation>
    <dataValidation type="list" operator="between" showInputMessage="1" showErrorMessage="1" sqref="F117:F118">
      <formula1>'表1.校区竞赛认定目录（2026年）'!$B$3:$B$126</formula1>
      <formula2/>
    </dataValidation>
    <dataValidation type="list" operator="between" allowBlank="1" showInputMessage="1" showErrorMessage="1" sqref="F119">
      <formula1>'表1.校区竞赛认定目录（2026年）'!$B$3:$B$90</formula1>
    </dataValidation>
    <dataValidation type="list" operator="between" showInputMessage="1" showErrorMessage="1" sqref="F120">
      <formula1>'表1.校区竞赛认定目录（2026年）'!$B$3:$B$115</formula1>
      <formula2/>
    </dataValidation>
    <dataValidation type="list" operator="between" allowBlank="1" showInputMessage="1" showErrorMessage="1" sqref="I4:I87">
      <formula1>"国家级,省部级"</formula1>
    </dataValidation>
    <dataValidation type="list" operator="between" allowBlank="1" showInputMessage="1" showErrorMessage="1" sqref="I89:I102">
      <formula1>"国家级,省部级"</formula1>
    </dataValidation>
    <dataValidation type="list" operator="between" allowBlank="1" showInputMessage="1" showErrorMessage="1" sqref="I104:I106">
      <formula1>"国家级,省部级"</formula1>
    </dataValidation>
    <dataValidation type="list" operator="between" allowBlank="1" showInputMessage="1" showErrorMessage="1" sqref="I110:I111">
      <formula1>"国家级,省部级"</formula1>
    </dataValidation>
    <dataValidation type="list" operator="between" allowBlank="1" showInputMessage="1" showErrorMessage="1" sqref="I113:I119">
      <formula1>"国家级,省部级"</formula1>
    </dataValidation>
    <dataValidation type="list" operator="between" allowBlank="1" showInputMessage="1" showErrorMessage="1" sqref="I122:I123">
      <formula1>"国家级,省部级"</formula1>
    </dataValidation>
    <dataValidation type="list" operator="between" allowBlank="1" showInputMessage="1" showErrorMessage="1" sqref="J4:J37">
      <formula1>"特等奖,一等奖,二等奖,三等奖"</formula1>
    </dataValidation>
    <dataValidation type="list" operator="between" allowBlank="1" showInputMessage="1" showErrorMessage="1" sqref="J39:J87">
      <formula1>"特等奖,一等奖,二等奖,三等奖"</formula1>
    </dataValidation>
    <dataValidation type="list" operator="between" allowBlank="1" showInputMessage="1" showErrorMessage="1" sqref="J117:J118">
      <formula1>"特等奖,一等奖,二等奖,三等奖"</formula1>
    </dataValidation>
    <dataValidation type="list" operator="between" allowBlank="1" showInputMessage="1" showErrorMessage="1" sqref="J120:J123">
      <formula1>"特等奖,一等奖,二等奖,三等奖"</formula1>
    </dataValidation>
    <dataValidation type="list" operator="between" allowBlank="1" showInputMessage="1" showErrorMessage="1" sqref="O4:O14">
      <formula1>"个人,团队"</formula1>
    </dataValidation>
    <dataValidation type="list" operator="between" allowBlank="1" showInputMessage="1" showErrorMessage="1" sqref="O16:O80">
      <formula1>"个人,团队"</formula1>
    </dataValidation>
    <dataValidation type="list" operator="between" allowBlank="1" showInputMessage="1" showErrorMessage="1" sqref="O82:O87">
      <formula1>"个人,团队"</formula1>
    </dataValidation>
    <dataValidation type="list" operator="between" allowBlank="1" showInputMessage="1" showErrorMessage="1" sqref="O116:O123">
      <formula1>"个人,团队"</formula1>
    </dataValidation>
  </dataValidation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2026-09-30T18:49:23Z</dcterms:created>
  <dcterms:modified xsi:type="dcterms:W3CDTF">2026-09-30T18:49:23Z</dcterms:modified>
</cp:coreProperties>
</file>