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附件4 科技创新奖学金汇总表（学生）" sheetId="5" r:id="rId1"/>
    <sheet name="表1.全国普通高校大学生竞赛排行榜" sheetId="6" r:id="rId2"/>
    <sheet name="表2.获奖金额及对应奖项" sheetId="4" r:id="rId3"/>
  </sheets>
  <externalReferences>
    <externalReference r:id="rId4"/>
  </externalReferences>
  <definedNames>
    <definedName name="_xlnm._FilterDatabase" localSheetId="0" hidden="1">'附件4 科技创新奖学金汇总表（学生）'!$A$1:$R$96</definedName>
    <definedName name="_xlnm._FilterDatabase" localSheetId="1" hidden="1">表1.全国普通高校大学生竞赛排行榜!$B$1:$B$121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<sst xmlns="http://schemas.openxmlformats.org/spreadsheetml/2006/main" count="1147" uniqueCount="358">
  <si>
    <t>校区2023-2024学年科技创新奖学金申报信息汇总表（学生填）</t>
  </si>
  <si>
    <t>序号</t>
  </si>
  <si>
    <t>姓名</t>
  </si>
  <si>
    <t>学号</t>
  </si>
  <si>
    <t>部门/学院</t>
  </si>
  <si>
    <t>成果类别</t>
  </si>
  <si>
    <t>竞赛名称
(请按照表1填写）</t>
  </si>
  <si>
    <t>获奖时间</t>
  </si>
  <si>
    <t>竞赛类别
（一类/二类/其他）</t>
  </si>
  <si>
    <t>获奖级别</t>
  </si>
  <si>
    <t>获奖等级</t>
  </si>
  <si>
    <t>该级别奖项是否设置特等奖</t>
  </si>
  <si>
    <t>特等标签</t>
  </si>
  <si>
    <t>获奖总额（元）</t>
  </si>
  <si>
    <t>参赛形式</t>
  </si>
  <si>
    <t>奖金分配比例
（填xx%，如20%）</t>
  </si>
  <si>
    <t>个人奖金金额（元）</t>
  </si>
  <si>
    <t>是否仅证书</t>
  </si>
  <si>
    <t>苗晓佳</t>
  </si>
  <si>
    <t>2021016553</t>
  </si>
  <si>
    <t>工商管理学院/马克思主义学院</t>
  </si>
  <si>
    <t>发明专利</t>
  </si>
  <si>
    <t>全国高校商业精英挑战赛-①品牌策划竞赛、②会展专业创新创业实践竞赛、③国际贸易竞赛、④创新创业竞赛⑤会计与商业管理素例竞赛</t>
  </si>
  <si>
    <t>国家级</t>
  </si>
  <si>
    <t>一等奖</t>
  </si>
  <si>
    <t>否</t>
  </si>
  <si>
    <t>团队</t>
  </si>
  <si>
    <t>夏睿聪</t>
  </si>
  <si>
    <t>2021016530</t>
  </si>
  <si>
    <t>竞赛获奖</t>
  </si>
  <si>
    <t>中国国际大学生创新大赛</t>
  </si>
  <si>
    <t>省部级</t>
  </si>
  <si>
    <t>特等奖</t>
  </si>
  <si>
    <t>是</t>
  </si>
  <si>
    <t>任春娇</t>
  </si>
  <si>
    <t>2022016858</t>
  </si>
  <si>
    <t>全国大学生统计建模大赛</t>
  </si>
  <si>
    <t>二等奖</t>
  </si>
  <si>
    <t>史颖</t>
  </si>
  <si>
    <t>2020016183</t>
  </si>
  <si>
    <t>全国大学生市场调查与分析大赛</t>
  </si>
  <si>
    <t>三等奖</t>
  </si>
  <si>
    <t>吕焌豪</t>
  </si>
  <si>
    <t>2021016691</t>
  </si>
  <si>
    <t>李非非</t>
  </si>
  <si>
    <t>2020015669</t>
  </si>
  <si>
    <t>全国大学生数学建模竞赛</t>
  </si>
  <si>
    <t>2023年11月0日</t>
  </si>
  <si>
    <t>张梁伟</t>
  </si>
  <si>
    <t>2020016061</t>
  </si>
  <si>
    <t>全国大学生能源经济学术创意大赛</t>
  </si>
  <si>
    <t>刘卓雅</t>
  </si>
  <si>
    <t>2020016153</t>
  </si>
  <si>
    <t>侯永康</t>
  </si>
  <si>
    <t>2021015211</t>
  </si>
  <si>
    <t>全国大学生信息安全与对抗技术竞赛</t>
  </si>
  <si>
    <t>个人</t>
  </si>
  <si>
    <t>于泓洋</t>
  </si>
  <si>
    <t>2021015560</t>
  </si>
  <si>
    <t>杨乐晨</t>
  </si>
  <si>
    <t>2021015850</t>
  </si>
  <si>
    <t>“工行杯”全国大学生金融科技创新大赛</t>
  </si>
  <si>
    <t>周立婷</t>
  </si>
  <si>
    <t>2021016369</t>
  </si>
  <si>
    <t>全国大学生数学竞赛</t>
  </si>
  <si>
    <t>郭扬</t>
  </si>
  <si>
    <t>2021016374</t>
  </si>
  <si>
    <t>邢佳硕</t>
  </si>
  <si>
    <t>2021016382</t>
  </si>
  <si>
    <t>全国大学生语言文字能力大赛</t>
  </si>
  <si>
    <t>胡嘉淇</t>
  </si>
  <si>
    <t>2021016389</t>
  </si>
  <si>
    <t>全国大学生计算机应用能力与数字素养大赛</t>
  </si>
  <si>
    <t>唐玉成</t>
  </si>
  <si>
    <t>2021016396</t>
  </si>
  <si>
    <t>田蕊</t>
  </si>
  <si>
    <t>2021016397</t>
  </si>
  <si>
    <t>陈瑾瑜</t>
  </si>
  <si>
    <t>2021016434</t>
  </si>
  <si>
    <t>全国大学生电子商务“创新、创意及创业”挑战赛</t>
  </si>
  <si>
    <t>李宝林</t>
  </si>
  <si>
    <t>2021016435</t>
  </si>
  <si>
    <t>刘远平</t>
  </si>
  <si>
    <t>2021016439</t>
  </si>
  <si>
    <t>袁泽</t>
  </si>
  <si>
    <t>2021016448</t>
  </si>
  <si>
    <t>申为</t>
  </si>
  <si>
    <t>2021016460</t>
  </si>
  <si>
    <t>郝冰艳</t>
  </si>
  <si>
    <t>2021016486</t>
  </si>
  <si>
    <t>李玥晓</t>
  </si>
  <si>
    <t>2021016488</t>
  </si>
  <si>
    <t>庞好戈</t>
  </si>
  <si>
    <t>2021016491</t>
  </si>
  <si>
    <t>唐周雯</t>
  </si>
  <si>
    <t>2021016494</t>
  </si>
  <si>
    <t>张梦园</t>
  </si>
  <si>
    <t>2021016498</t>
  </si>
  <si>
    <t>周慧</t>
  </si>
  <si>
    <t>2021016515</t>
  </si>
  <si>
    <t>黄龙威</t>
  </si>
  <si>
    <t>2021016503</t>
  </si>
  <si>
    <t>戴红林</t>
  </si>
  <si>
    <t>韩彭思华</t>
  </si>
  <si>
    <t>2021016518</t>
  </si>
  <si>
    <t>李子佳</t>
  </si>
  <si>
    <t>2021016522</t>
  </si>
  <si>
    <t>“挑战杯”全国大学生课外学术科技作品竞赛</t>
  </si>
  <si>
    <t>王月玥</t>
  </si>
  <si>
    <t>2021016529</t>
  </si>
  <si>
    <t>中国好创意暨全国数字艺术设计大赛</t>
  </si>
  <si>
    <t>伍森鹏</t>
  </si>
  <si>
    <t>2021016543</t>
  </si>
  <si>
    <t>中国大学生计算机设计大赛</t>
  </si>
  <si>
    <t>彭席洋</t>
  </si>
  <si>
    <t>2021016569</t>
  </si>
  <si>
    <t>孙浩东</t>
  </si>
  <si>
    <t>2021016570</t>
  </si>
  <si>
    <t>熊伟铭</t>
  </si>
  <si>
    <t>2021016575</t>
  </si>
  <si>
    <t>李澄昕</t>
  </si>
  <si>
    <t>2021016583</t>
  </si>
  <si>
    <t>李智成</t>
  </si>
  <si>
    <t>2021016634</t>
  </si>
  <si>
    <t>贾士苹</t>
  </si>
  <si>
    <t>2021016644</t>
  </si>
  <si>
    <t>谢蓉</t>
  </si>
  <si>
    <t>2021016682</t>
  </si>
  <si>
    <t>刘静</t>
  </si>
  <si>
    <t>2022016663</t>
  </si>
  <si>
    <t>金传欣颖</t>
  </si>
  <si>
    <t>2022016690</t>
  </si>
  <si>
    <t>“学创杯”全国大学生创业综合模拟大赛</t>
  </si>
  <si>
    <t>李艾齐</t>
  </si>
  <si>
    <t>2022016691</t>
  </si>
  <si>
    <t>吴佳俊</t>
  </si>
  <si>
    <t>2022016714</t>
  </si>
  <si>
    <t>杨轶涵</t>
  </si>
  <si>
    <t>2022016731</t>
  </si>
  <si>
    <t>全国大学生节能减排社会实践与科技竞赛</t>
  </si>
  <si>
    <t>史永泰</t>
  </si>
  <si>
    <t>2022016744</t>
  </si>
  <si>
    <t>崔滢</t>
  </si>
  <si>
    <t>2022016785</t>
  </si>
  <si>
    <t>李林洁</t>
  </si>
  <si>
    <t>2022016792</t>
  </si>
  <si>
    <t>苏奇</t>
  </si>
  <si>
    <t>2022016812</t>
  </si>
  <si>
    <t>李璐瑶</t>
  </si>
  <si>
    <t>2022016822</t>
  </si>
  <si>
    <t>李昕怡</t>
  </si>
  <si>
    <t>2022016823</t>
  </si>
  <si>
    <t>李新雅</t>
  </si>
  <si>
    <t>2022016824</t>
  </si>
  <si>
    <t>吕书慧</t>
  </si>
  <si>
    <t>2022016826</t>
  </si>
  <si>
    <t>耿懿</t>
  </si>
  <si>
    <t>2022016899</t>
  </si>
  <si>
    <t>“外教社·词达人杯”全国大学生英语词汇能力大赛</t>
  </si>
  <si>
    <t>唐熙蕊</t>
  </si>
  <si>
    <t>2022016917</t>
  </si>
  <si>
    <t>凌立军</t>
  </si>
  <si>
    <t>2022016965</t>
  </si>
  <si>
    <t>王赛振</t>
  </si>
  <si>
    <t>2022016967</t>
  </si>
  <si>
    <t>韩明钲</t>
  </si>
  <si>
    <t>2023016793</t>
  </si>
  <si>
    <t>外研社全国大学生英语系列赛-①英语演讲、②英语辩论、③英语写作、④英语阅读</t>
  </si>
  <si>
    <t>丁帅洁</t>
  </si>
  <si>
    <t>2023016805</t>
  </si>
  <si>
    <t>谷天然</t>
  </si>
  <si>
    <t>2022016724</t>
  </si>
  <si>
    <t>唐艳妮</t>
  </si>
  <si>
    <t>2021016493</t>
  </si>
  <si>
    <t>纪信成</t>
  </si>
  <si>
    <t>2021016631</t>
  </si>
  <si>
    <t>刘惠轩</t>
  </si>
  <si>
    <t>2021016635</t>
  </si>
  <si>
    <t>司苗苗</t>
  </si>
  <si>
    <t>2022016697</t>
  </si>
  <si>
    <t>文茂权</t>
  </si>
  <si>
    <t>2022016779</t>
  </si>
  <si>
    <t>其他比赛未在排行榜中</t>
  </si>
  <si>
    <t>丁爱方</t>
  </si>
  <si>
    <t>2022016787</t>
  </si>
  <si>
    <t>夏立腾</t>
  </si>
  <si>
    <t>韩玉净</t>
  </si>
  <si>
    <t>2021016455</t>
  </si>
  <si>
    <t>徐兆阳</t>
  </si>
  <si>
    <t>2021016497</t>
  </si>
  <si>
    <t>郭午正</t>
  </si>
  <si>
    <t>2021016688</t>
  </si>
  <si>
    <t>金鑫鑫</t>
  </si>
  <si>
    <t>2021016689</t>
  </si>
  <si>
    <t>张紫琪</t>
  </si>
  <si>
    <t>2022016880</t>
  </si>
  <si>
    <t>展博文</t>
  </si>
  <si>
    <t>2023016835</t>
  </si>
  <si>
    <t>朱耀国</t>
  </si>
  <si>
    <t>2023017030</t>
  </si>
  <si>
    <t>陈泽宇</t>
  </si>
  <si>
    <t>2021016628</t>
  </si>
  <si>
    <t>学术论文</t>
  </si>
  <si>
    <t>其他比赛未在排行榜中（论文题目：新疆乳制品国内市场发展现状与发展驱动调查研究）</t>
  </si>
  <si>
    <t>其他比赛未在排行榜中(论文题目《加强行政事业单位财会监督的思考》)</t>
  </si>
  <si>
    <t>2021016390</t>
  </si>
  <si>
    <t>其他比赛未在排行榜中（论文题目：《我国东北地区农业经济韧性与农业高质量发展耦合协调分析》）</t>
  </si>
  <si>
    <t>其他比赛未在排行榜中（论文题目：Enhanced SVD Denoising Method Based on Hankel Matrix Decomposition for Seismic Data）</t>
  </si>
  <si>
    <t>张娟</t>
  </si>
  <si>
    <t>2021016432</t>
  </si>
  <si>
    <t>其他比赛未在排行榜中（论文题目：《基于教育期望与选择研究的乡村振兴新道路探索— 以河北省邢台市临西县为例》）</t>
  </si>
  <si>
    <t>2024年9月5号</t>
  </si>
  <si>
    <t>中国国际大学生创新大赛（论文题目：《乡村振兴背景下新疆农业保险发展存在的问题及建议》）</t>
  </si>
  <si>
    <t>其他比赛未在排行榜中（论文题目：Analysis of the Synergistic Effect of Carbon Emission Intensity and High-Quality Economic Development: A Case Study of Central Plains Region）</t>
  </si>
  <si>
    <t>其他比赛未在排行榜中（论文题目：A Study of Influencing Factors and Decision Making for Race Momentum Based on Transformer and Decision Tree Modeling）</t>
  </si>
  <si>
    <t>陈国娜</t>
  </si>
  <si>
    <t>其他比赛未在排行榜中（论文题目：Machine Learning Based Approach to Identify Predictive Signal Models）</t>
  </si>
  <si>
    <t>第一作者</t>
  </si>
  <si>
    <t>其他比赛未在排行榜中（论文题目：ARMA模型在风力发电数据预测中的应用与误差评估）</t>
  </si>
  <si>
    <t>其他比赛未在排行榜中（论文题目：交往异化视角下网络直播中交往异化与纠偏）</t>
  </si>
  <si>
    <t>牛仁萱</t>
  </si>
  <si>
    <t>2022016827</t>
  </si>
  <si>
    <t>其他比赛未在排行榜中（论文题目：Analysis of the Financing Risk of Real Estate Enterprises）</t>
  </si>
  <si>
    <t>全国普通高校大学生竞赛排行榜</t>
  </si>
  <si>
    <t>竞赛名称</t>
  </si>
  <si>
    <t>竞赛类别</t>
  </si>
  <si>
    <t>备注</t>
  </si>
  <si>
    <t>一类</t>
  </si>
  <si>
    <t>“挑战杯”中国大学生创业计划大赛</t>
  </si>
  <si>
    <t>ACM-ICPC国际大学生程序设计竞赛</t>
  </si>
  <si>
    <t>二类</t>
  </si>
  <si>
    <t>全国大学生电子设计竞赛</t>
  </si>
  <si>
    <t>中国大学生医学技术技能大赛</t>
  </si>
  <si>
    <t>全国大学生机械创新设计大赛</t>
  </si>
  <si>
    <t>全国大学生结构设计竞赛</t>
  </si>
  <si>
    <t>全国大学生广告艺术大赛</t>
  </si>
  <si>
    <t>全国大学生智能汽车竞赛</t>
  </si>
  <si>
    <t>中国大学生工程实践与创新能力大赛</t>
  </si>
  <si>
    <t>全国大学生物流设计大赛</t>
  </si>
  <si>
    <t>两岸新锐设计竞赛·华灿奖</t>
  </si>
  <si>
    <t>全国大学生创新创业训练计划年会展示</t>
  </si>
  <si>
    <t>全国大学生化工设计竞赛</t>
  </si>
  <si>
    <t>全国大学生机器人大赛-①RoboMaster、②RoboCon</t>
  </si>
  <si>
    <t>全国大学生先进成图技术与产品信息建模创新大赛</t>
  </si>
  <si>
    <t>全国三维数字化创新设计大赛</t>
  </si>
  <si>
    <t>“西门子杯”中国智能制造挑战赛</t>
  </si>
  <si>
    <t>中国大学生服务外包创新创业大赛</t>
  </si>
  <si>
    <t>中国高校计算机大赛-①大数据挑战赛、②团体程序设计天梯赛、③移动应用创新赛、④网络技术挑战赛、⑤人工智能创意赛</t>
  </si>
  <si>
    <t>蓝桥杯全国软件和信息技术专业人才大赛</t>
  </si>
  <si>
    <t>米兰设计周--中国高校设计学科师生优秀作品展</t>
  </si>
  <si>
    <t>全国大学生地质技能竞赛</t>
  </si>
  <si>
    <t>全国大学生光电设计竞赛</t>
  </si>
  <si>
    <t>全国大学生集成电路创新创业大赛</t>
  </si>
  <si>
    <t>全国大学生金相技能大赛</t>
  </si>
  <si>
    <t>全国大学生信息安全竞赛</t>
  </si>
  <si>
    <t>未来设计师·全国高校数字艺术设计大赛</t>
  </si>
  <si>
    <t>全国周培源大学生力学竞赛</t>
  </si>
  <si>
    <t>中国大学生机械工程创新创意大赛-①过程装备实践与创新赛、②铸造工艺设计赛、③材料热处理创新创业赛、④起重机创意赛、⑤智能制造大赛</t>
  </si>
  <si>
    <t>中国机器人大赛暨RoboCup机器人世界杯中国赛</t>
  </si>
  <si>
    <t>“中国软件杯”大学生软件设计大赛</t>
  </si>
  <si>
    <t>中美青年创客大赛</t>
  </si>
  <si>
    <t>睿抗机器人开发者大赛(RAICOM)</t>
  </si>
  <si>
    <t>“大唐杯”全国大学生新一代信息通信技术大赛</t>
  </si>
  <si>
    <t>华为ICT大赛</t>
  </si>
  <si>
    <t>全国大学生嵌入式芯片与系统设计竞赛</t>
  </si>
  <si>
    <t>全国大学生生命科学竞赛（CULSC）</t>
  </si>
  <si>
    <t>全国大学生物理实验竞赛</t>
  </si>
  <si>
    <t>全国高校BIM毕业设计创新大赛</t>
  </si>
  <si>
    <t>中国高校智能机器人创意大赛</t>
  </si>
  <si>
    <t>中国机器人及人工智能大赛</t>
  </si>
  <si>
    <t>“21世纪杯”全国英语演讲比赛</t>
  </si>
  <si>
    <t>iCAN大学生创新创业大赛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</si>
  <si>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</si>
  <si>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</si>
  <si>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</si>
  <si>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</si>
  <si>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</si>
  <si>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全国大学生化工实验大赛</t>
  </si>
  <si>
    <t>全国大学生化学实验创新设计大赛</t>
  </si>
  <si>
    <t>全国大学生计算机系统能力大赛</t>
  </si>
  <si>
    <t>全国大学生花园设计建造竞赛</t>
  </si>
  <si>
    <t>全国大学生物联网设计竞赛</t>
  </si>
  <si>
    <t>全国大学生测绘学科创新创业智能大赛</t>
  </si>
  <si>
    <t>全国大学生基础医学创新研究暨实验设计论坛（大赛）</t>
  </si>
  <si>
    <t>全国大学生数字媒体科技作品及创意竞赛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</si>
  <si>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</si>
  <si>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</si>
  <si>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</si>
  <si>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</si>
  <si>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>全球校园人工智能算法精英大赛</t>
  </si>
  <si>
    <t>国际大学生智能农业装备创新大赛</t>
  </si>
  <si>
    <t>“科云杯”全国大学生财会职业能力大赛</t>
  </si>
  <si>
    <t>全国职业院校技能大赛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</si>
  <si>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</si>
  <si>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</si>
  <si>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</si>
  <si>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</si>
  <si>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</si>
  <si>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中国大学生方程式系列赛事</t>
  </si>
  <si>
    <t>观察目录</t>
  </si>
  <si>
    <t>KTK设计奖·全球华人设计比赛</t>
  </si>
  <si>
    <t>大学生财务决策竞赛</t>
  </si>
  <si>
    <t>“中译国青杯”国际组织文件翻译大赛</t>
  </si>
  <si>
    <t>中国大学生人力资源创新实践大赛(HRU大赛)</t>
  </si>
  <si>
    <t>中国大学生广告艺术节学院奖</t>
  </si>
  <si>
    <t>中国石油工程设计大赛</t>
  </si>
  <si>
    <t>中国国际飞行器设计挑战赛</t>
  </si>
  <si>
    <t>“中装杯”全国大学生环境设计大赛</t>
  </si>
  <si>
    <t>东方设计奖·全国高校创新设计大赛</t>
  </si>
  <si>
    <t>全国大学生人力资源管理综合能力竞赛</t>
  </si>
  <si>
    <t>全国大学生软件创新大赛</t>
  </si>
  <si>
    <t>全国大学生软件测试大赛</t>
  </si>
  <si>
    <t>全国大学生结构设计信息技术大赛</t>
  </si>
  <si>
    <t>全国大学生商务谈判大赛</t>
  </si>
  <si>
    <t>全国邮政行业职业教育快递技能大赛</t>
  </si>
  <si>
    <t>全国供应链大赛</t>
  </si>
  <si>
    <t>全国高校企业价值创造实战竞赛</t>
  </si>
  <si>
    <t>全国高校经济决策虚仿实验大赛</t>
  </si>
  <si>
    <t>全国高校模拟飞行锦标赛</t>
  </si>
  <si>
    <t>全国高等学校民航服务技能大赛</t>
  </si>
  <si>
    <t>“求是杯”国际诗歌创作与翻译大赛</t>
  </si>
  <si>
    <t>时报金犊奖</t>
  </si>
  <si>
    <t>国际先进机器人及仿真技术大赛</t>
  </si>
  <si>
    <t>金蝶云管理创新杯</t>
  </si>
  <si>
    <t>“品茗杯”全国高校智能建造创新应用大赛</t>
  </si>
  <si>
    <t>“泰山杯”全国医学影像技术专业大学生（本科）实践技能大赛</t>
  </si>
  <si>
    <t>新华三杯全国大学生数字技术大赛</t>
  </si>
  <si>
    <t>全国高校计算机能力挑战赛</t>
  </si>
  <si>
    <r>
      <rPr>
        <sz val="11"/>
        <rFont val="仿宋"/>
        <charset val="134"/>
      </rPr>
      <t>“福思特杯”全国大学生审计精英挑战赛</t>
    </r>
  </si>
  <si>
    <t>其他</t>
  </si>
  <si>
    <t>设置特等奖</t>
  </si>
  <si>
    <t>未设置特等奖</t>
  </si>
  <si>
    <t>获奖档次</t>
  </si>
  <si>
    <t>该奖项奖金</t>
  </si>
  <si>
    <t>一类国家级特等奖（含特）</t>
  </si>
  <si>
    <t>一类国家级一等奖（不含特）</t>
  </si>
  <si>
    <t>一类国家级一等奖（含特）</t>
  </si>
  <si>
    <t>一类国家级二等奖（不含特）</t>
  </si>
  <si>
    <t>一类国家级二等奖（含特）</t>
  </si>
  <si>
    <t>一类国家级三等奖（不含特）</t>
  </si>
  <si>
    <t>一类国家级三等奖（含特）</t>
  </si>
  <si>
    <t>一类省部级特等奖（含特）</t>
  </si>
  <si>
    <t>一类省部级一等奖（不含特）</t>
  </si>
  <si>
    <t>一类省部级一等奖（含特）</t>
  </si>
  <si>
    <t>一类省部级二等奖（不含特）</t>
  </si>
  <si>
    <t>二类国家级特等奖（含特）</t>
  </si>
  <si>
    <t>二类国家级一等奖（不含特）</t>
  </si>
  <si>
    <t>二类国家级一等奖（含特）</t>
  </si>
  <si>
    <t>二类国家级二等奖（不含特）</t>
  </si>
  <si>
    <t>二类国家级二等奖（含特）</t>
  </si>
  <si>
    <t>二类国家级三等奖（不含特）</t>
  </si>
  <si>
    <t>二类国家级三等奖（含特）</t>
  </si>
  <si>
    <t>二类省部级特等奖（含特）</t>
  </si>
  <si>
    <t>二类省部级一等奖（不含特）</t>
  </si>
  <si>
    <t>二类省部级一等奖（含特）</t>
  </si>
  <si>
    <t>二类省部级二等奖（不含特）</t>
  </si>
  <si>
    <t>其他竞赛奖项</t>
  </si>
  <si>
    <t>仅证书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</si>
</sst>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31" fontId="7" fillId="0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9" fontId="7" fillId="0" borderId="7" xfId="0" applyNumberFormat="1" applyFont="1" applyFill="1" applyBorder="1" applyAlignment="1">
      <alignment horizontal="center" vertical="center"/>
    </xf>
    <xf numFmtId="57" fontId="7" fillId="0" borderId="7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690\AppData\Local\Temp\549d6bae-e641-49fe-80a7-182e65d20ca1_2021016498-&#20250;&#35745;21-1&#29677;-&#24352;&#26790;&#22253;%20&#31185;&#25216;&#21019;&#26032;&#22870;&#30003;&#35831;&#26448;&#26009;.zip.ca1\2021016498-&#20250;&#35745;21-1&#29677;-&#24352;&#26790;&#22253;\&#12298;&#31185;&#25216;&#21019;&#26032;&#22870;&#23398;&#37329;&#20449;&#24687;&#27719;&#24635;&#34920;&#12304;&#23398;&#29983;&#12305;&#12299;-2021016498-&#20250;&#35745;21-1&#29677;-&#24352;&#26790;&#22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4 科技创新奖学金汇总表（学生）"/>
      <sheetName val="表1.全国普通高校大学生竞赛排行榜"/>
      <sheetName val="表2.获奖金额及对应奖项"/>
    </sheetNames>
    <sheetDataSet>
      <sheetData sheetId="0" refreshError="1"/>
      <sheetData sheetId="1" refreshError="1">
        <row r="55">
          <cell r="B55" t="str">
            <v>“21世纪杯”全国英语演讲比赛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6"/>
  <sheetViews>
    <sheetView tabSelected="1" zoomScale="69" zoomScaleNormal="69" workbookViewId="0">
      <pane xSplit="4" ySplit="2" topLeftCell="F79" activePane="bottomRight" state="frozen"/>
      <selection/>
      <selection pane="topRight"/>
      <selection pane="bottomLeft"/>
      <selection pane="bottomRight" activeCell="F91" sqref="F91"/>
    </sheetView>
  </sheetViews>
  <sheetFormatPr defaultColWidth="8.83185840707965" defaultRowHeight="13.85"/>
  <cols>
    <col min="2" max="2" width="10.6283185840708" customWidth="1"/>
    <col min="3" max="3" width="11.1681415929204" customWidth="1"/>
    <col min="4" max="4" width="36.2477876106195" customWidth="1"/>
    <col min="5" max="5" width="10.8318584070796" customWidth="1"/>
    <col min="6" max="6" width="68.7522123893805" customWidth="1"/>
    <col min="7" max="7" width="17.3362831858407" customWidth="1"/>
    <col min="8" max="8" width="14" customWidth="1"/>
    <col min="9" max="9" width="9.83185840707965" customWidth="1"/>
    <col min="10" max="10" width="10.5044247787611" customWidth="1"/>
    <col min="11" max="11" width="9.83185840707965" customWidth="1"/>
    <col min="12" max="12" width="9.83185840707965" hidden="1" customWidth="1"/>
    <col min="13" max="13" width="19.8318584070796" hidden="1" customWidth="1"/>
    <col min="14" max="14" width="10.5044247787611" customWidth="1"/>
    <col min="16" max="16" width="15.1681415929204" customWidth="1"/>
    <col min="17" max="17" width="12.6283185840708"/>
    <col min="18" max="18" width="12" customWidth="1"/>
    <col min="21" max="21" width="28" customWidth="1"/>
    <col min="22" max="22" width="30" customWidth="1"/>
    <col min="24" max="24" width="11.3362831858407" customWidth="1"/>
  </cols>
  <sheetData>
    <row r="1" ht="30.5" customHeight="1" spans="1:1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ht="47.25" spans="1:1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13" t="s">
        <v>9</v>
      </c>
      <c r="J2" s="14" t="s">
        <v>10</v>
      </c>
      <c r="K2" s="14" t="s">
        <v>11</v>
      </c>
      <c r="L2" s="14" t="s">
        <v>12</v>
      </c>
      <c r="M2" s="14"/>
      <c r="N2" s="15" t="s">
        <v>13</v>
      </c>
      <c r="O2" s="14" t="s">
        <v>14</v>
      </c>
      <c r="P2" s="14" t="s">
        <v>15</v>
      </c>
      <c r="Q2" s="15" t="s">
        <v>16</v>
      </c>
      <c r="R2" s="15" t="s">
        <v>17</v>
      </c>
    </row>
    <row r="3" ht="15.75" spans="1:18">
      <c r="A3" s="16">
        <v>1</v>
      </c>
      <c r="B3" s="17" t="s">
        <v>18</v>
      </c>
      <c r="C3" s="17" t="s">
        <v>19</v>
      </c>
      <c r="D3" s="17" t="s">
        <v>20</v>
      </c>
      <c r="E3" s="17" t="s">
        <v>21</v>
      </c>
      <c r="F3" s="17" t="s">
        <v>22</v>
      </c>
      <c r="G3" s="18">
        <v>45445</v>
      </c>
      <c r="H3" s="19" t="str">
        <f>VLOOKUP(F3,表1.全国普通高校大学生竞赛排行榜!B:C,2,0)</f>
        <v>二类</v>
      </c>
      <c r="I3" s="17" t="s">
        <v>23</v>
      </c>
      <c r="J3" s="17" t="s">
        <v>24</v>
      </c>
      <c r="K3" s="17" t="s">
        <v>25</v>
      </c>
      <c r="L3" s="16" t="str">
        <f>_xlfn.IFS(K3="是","（含特）",K3="否","（不含特）")</f>
        <v>（不含特）</v>
      </c>
      <c r="M3" s="16" t="str">
        <f>H3&amp;I3&amp;J3&amp;L3</f>
        <v>二类国家级一等奖（不含特）</v>
      </c>
      <c r="N3" s="19">
        <f>VLOOKUP(M3,表2.获奖金额及对应奖项!A:D,4,0)</f>
        <v>3000</v>
      </c>
      <c r="O3" s="17" t="s">
        <v>26</v>
      </c>
      <c r="P3" s="20">
        <v>0.25</v>
      </c>
      <c r="Q3" s="19">
        <f>N3*P3</f>
        <v>750</v>
      </c>
      <c r="R3" s="19" t="str">
        <f>IF(COUNT(FIND({1,2,3,4,5,6,7,8,9,0},Q3))&gt;0,"","仅证书")</f>
        <v/>
      </c>
    </row>
    <row r="4" ht="15.75" spans="1:18">
      <c r="A4" s="16">
        <v>2</v>
      </c>
      <c r="B4" s="17" t="s">
        <v>27</v>
      </c>
      <c r="C4" s="17" t="s">
        <v>28</v>
      </c>
      <c r="D4" s="17" t="s">
        <v>20</v>
      </c>
      <c r="E4" s="17" t="s">
        <v>29</v>
      </c>
      <c r="F4" s="17" t="s">
        <v>30</v>
      </c>
      <c r="G4" s="18">
        <v>45520</v>
      </c>
      <c r="H4" s="19" t="str">
        <f>VLOOKUP(F4,表1.全国普通高校大学生竞赛排行榜!B:C,2,0)</f>
        <v>一类</v>
      </c>
      <c r="I4" s="17" t="s">
        <v>31</v>
      </c>
      <c r="J4" s="17" t="s">
        <v>32</v>
      </c>
      <c r="K4" s="17" t="s">
        <v>33</v>
      </c>
      <c r="L4" s="16" t="str">
        <f t="shared" ref="L4:L11" si="0">_xlfn.IFS(K4="是","（含特）",K4="否","（不含特）")</f>
        <v>（含特）</v>
      </c>
      <c r="M4" s="16" t="str">
        <f t="shared" ref="M4:M11" si="1">H4&amp;I4&amp;J4&amp;L4</f>
        <v>一类省部级特等奖（含特）</v>
      </c>
      <c r="N4" s="19">
        <f>VLOOKUP(M4,表2.获奖金额及对应奖项!A:D,4,0)</f>
        <v>1000</v>
      </c>
      <c r="O4" s="17" t="s">
        <v>26</v>
      </c>
      <c r="P4" s="20">
        <v>0.95</v>
      </c>
      <c r="Q4" s="19">
        <f t="shared" ref="Q4:Q13" si="2">N4*P4</f>
        <v>950</v>
      </c>
      <c r="R4" s="19" t="str">
        <f>IF(COUNT(FIND({1,2,3,4,5,6,7,8,9,0},Q4))&gt;0,"","仅证书")</f>
        <v/>
      </c>
    </row>
    <row r="5" ht="15.75" spans="1:18">
      <c r="A5" s="16">
        <v>3</v>
      </c>
      <c r="B5" s="17" t="s">
        <v>34</v>
      </c>
      <c r="C5" s="17" t="s">
        <v>35</v>
      </c>
      <c r="D5" s="17" t="s">
        <v>20</v>
      </c>
      <c r="E5" s="17" t="s">
        <v>29</v>
      </c>
      <c r="F5" s="17" t="s">
        <v>36</v>
      </c>
      <c r="G5" s="18">
        <v>45474</v>
      </c>
      <c r="H5" s="19" t="str">
        <f>VLOOKUP(F5,表1.全国普通高校大学生竞赛排行榜!B:C,2,0)</f>
        <v>二类</v>
      </c>
      <c r="I5" s="17" t="s">
        <v>31</v>
      </c>
      <c r="J5" s="17" t="s">
        <v>37</v>
      </c>
      <c r="K5" s="17" t="s">
        <v>25</v>
      </c>
      <c r="L5" s="16" t="str">
        <f t="shared" si="0"/>
        <v>（不含特）</v>
      </c>
      <c r="M5" s="16" t="str">
        <f t="shared" si="1"/>
        <v>二类省部级二等奖（不含特）</v>
      </c>
      <c r="N5" s="19">
        <f>VLOOKUP(M5,表2.获奖金额及对应奖项!A:D,4,0)</f>
        <v>800</v>
      </c>
      <c r="O5" s="17" t="s">
        <v>26</v>
      </c>
      <c r="P5" s="20">
        <v>0.33</v>
      </c>
      <c r="Q5" s="19">
        <v>100</v>
      </c>
      <c r="R5" s="19" t="str">
        <f>IF(COUNT(FIND({1,2,3,4,5,6,7,8,9,0},Q5))&gt;0,"","仅证书")</f>
        <v/>
      </c>
    </row>
    <row r="6" ht="15.75" spans="1:18">
      <c r="A6" s="16">
        <v>4</v>
      </c>
      <c r="B6" s="17" t="s">
        <v>38</v>
      </c>
      <c r="C6" s="17" t="s">
        <v>39</v>
      </c>
      <c r="D6" s="17" t="s">
        <v>20</v>
      </c>
      <c r="E6" s="17" t="s">
        <v>29</v>
      </c>
      <c r="F6" s="17" t="s">
        <v>40</v>
      </c>
      <c r="G6" s="18">
        <v>45606</v>
      </c>
      <c r="H6" s="19" t="str">
        <f>VLOOKUP(F6,表1.全国普通高校大学生竞赛排行榜!B:C,2,0)</f>
        <v>二类</v>
      </c>
      <c r="I6" s="17" t="s">
        <v>23</v>
      </c>
      <c r="J6" s="17" t="s">
        <v>41</v>
      </c>
      <c r="K6" s="17" t="s">
        <v>25</v>
      </c>
      <c r="L6" s="16" t="str">
        <f t="shared" si="0"/>
        <v>（不含特）</v>
      </c>
      <c r="M6" s="16" t="str">
        <f t="shared" si="1"/>
        <v>二类国家级三等奖（不含特）</v>
      </c>
      <c r="N6" s="19">
        <f>VLOOKUP(M6,表2.获奖金额及对应奖项!A:D,4,0)</f>
        <v>1500</v>
      </c>
      <c r="O6" s="17" t="s">
        <v>26</v>
      </c>
      <c r="P6" s="20">
        <v>1</v>
      </c>
      <c r="Q6" s="19">
        <f t="shared" si="2"/>
        <v>1500</v>
      </c>
      <c r="R6" s="19" t="str">
        <f>IF(COUNT(FIND({1,2,3,4,5,6,7,8,9,0},Q6))&gt;0,"","仅证书")</f>
        <v/>
      </c>
    </row>
    <row r="7" ht="15.75" spans="1:18">
      <c r="A7" s="16">
        <v>5</v>
      </c>
      <c r="B7" s="17" t="s">
        <v>42</v>
      </c>
      <c r="C7" s="17" t="s">
        <v>43</v>
      </c>
      <c r="D7" s="17" t="s">
        <v>20</v>
      </c>
      <c r="E7" s="17" t="s">
        <v>29</v>
      </c>
      <c r="F7" s="17" t="s">
        <v>40</v>
      </c>
      <c r="G7" s="18">
        <v>45445</v>
      </c>
      <c r="H7" s="19" t="str">
        <f>VLOOKUP(F7,表1.全国普通高校大学生竞赛排行榜!B:C,2,0)</f>
        <v>二类</v>
      </c>
      <c r="I7" s="17" t="s">
        <v>23</v>
      </c>
      <c r="J7" s="17" t="s">
        <v>41</v>
      </c>
      <c r="K7" s="17" t="s">
        <v>25</v>
      </c>
      <c r="L7" s="16" t="str">
        <f t="shared" si="0"/>
        <v>（不含特）</v>
      </c>
      <c r="M7" s="16" t="str">
        <f t="shared" si="1"/>
        <v>二类国家级三等奖（不含特）</v>
      </c>
      <c r="N7" s="19">
        <f>VLOOKUP(M7,表2.获奖金额及对应奖项!A:D,4,0)</f>
        <v>1500</v>
      </c>
      <c r="O7" s="17" t="s">
        <v>26</v>
      </c>
      <c r="P7" s="20">
        <v>0.2</v>
      </c>
      <c r="Q7" s="19">
        <f t="shared" si="2"/>
        <v>300</v>
      </c>
      <c r="R7" s="19" t="str">
        <f>IF(COUNT(FIND({1,2,3,4,5,6,7,8,9,0},Q7))&gt;0,"","仅证书")</f>
        <v/>
      </c>
    </row>
    <row r="8" ht="15.75" spans="1:18">
      <c r="A8" s="16">
        <v>6</v>
      </c>
      <c r="B8" s="17" t="s">
        <v>44</v>
      </c>
      <c r="C8" s="17" t="s">
        <v>45</v>
      </c>
      <c r="D8" s="17" t="s">
        <v>20</v>
      </c>
      <c r="E8" s="17" t="s">
        <v>29</v>
      </c>
      <c r="F8" s="17" t="s">
        <v>46</v>
      </c>
      <c r="G8" s="18" t="s">
        <v>47</v>
      </c>
      <c r="H8" s="19" t="str">
        <f>VLOOKUP(F8,表1.全国普通高校大学生竞赛排行榜!B:C,2,0)</f>
        <v>二类</v>
      </c>
      <c r="I8" s="17" t="s">
        <v>31</v>
      </c>
      <c r="J8" s="17" t="s">
        <v>24</v>
      </c>
      <c r="K8" s="17" t="s">
        <v>33</v>
      </c>
      <c r="L8" s="16" t="str">
        <f t="shared" si="0"/>
        <v>（含特）</v>
      </c>
      <c r="M8" s="16" t="str">
        <f t="shared" si="1"/>
        <v>二类省部级一等奖（含特）</v>
      </c>
      <c r="N8" s="19">
        <f>VLOOKUP(M8,表2.获奖金额及对应奖项!A:D,4,0)</f>
        <v>800</v>
      </c>
      <c r="O8" s="17" t="s">
        <v>26</v>
      </c>
      <c r="P8" s="20">
        <v>1</v>
      </c>
      <c r="Q8" s="19">
        <f t="shared" si="2"/>
        <v>800</v>
      </c>
      <c r="R8" s="19" t="str">
        <f>IF(COUNT(FIND({1,2,3,4,5,6,7,8,9,0},Q8))&gt;0,"","仅证书")</f>
        <v/>
      </c>
    </row>
    <row r="9" ht="16" customHeight="1" spans="1:18">
      <c r="A9" s="16">
        <v>7</v>
      </c>
      <c r="B9" s="17" t="s">
        <v>48</v>
      </c>
      <c r="C9" s="17" t="s">
        <v>49</v>
      </c>
      <c r="D9" s="17" t="s">
        <v>20</v>
      </c>
      <c r="E9" s="17" t="s">
        <v>29</v>
      </c>
      <c r="F9" s="17" t="s">
        <v>50</v>
      </c>
      <c r="G9" s="18">
        <v>45413</v>
      </c>
      <c r="H9" s="19" t="str">
        <f>VLOOKUP(F9,表1.全国普通高校大学生竞赛排行榜!B:C,2,0)</f>
        <v>二类</v>
      </c>
      <c r="I9" s="17" t="s">
        <v>23</v>
      </c>
      <c r="J9" s="17" t="s">
        <v>37</v>
      </c>
      <c r="K9" s="17" t="s">
        <v>33</v>
      </c>
      <c r="L9" s="16" t="str">
        <f t="shared" si="0"/>
        <v>（含特）</v>
      </c>
      <c r="M9" s="16" t="str">
        <f t="shared" si="1"/>
        <v>二类国家级二等奖（含特）</v>
      </c>
      <c r="N9" s="19">
        <f>VLOOKUP(M9,表2.获奖金额及对应奖项!A:D,4,0)</f>
        <v>1500</v>
      </c>
      <c r="O9" s="17" t="s">
        <v>26</v>
      </c>
      <c r="P9" s="20">
        <v>1</v>
      </c>
      <c r="Q9" s="19">
        <f t="shared" si="2"/>
        <v>1500</v>
      </c>
      <c r="R9" s="19" t="str">
        <f>IF(COUNT(FIND({1,2,3,4,5,6,7,8,9,0},Q9))&gt;0,"","仅证书")</f>
        <v/>
      </c>
    </row>
    <row r="10" ht="15.75" spans="1:18">
      <c r="A10" s="16">
        <v>8</v>
      </c>
      <c r="B10" s="17" t="s">
        <v>51</v>
      </c>
      <c r="C10" s="17" t="s">
        <v>52</v>
      </c>
      <c r="D10" s="17" t="s">
        <v>20</v>
      </c>
      <c r="E10" s="17" t="s">
        <v>29</v>
      </c>
      <c r="F10" s="17" t="s">
        <v>50</v>
      </c>
      <c r="G10" s="18">
        <v>45413</v>
      </c>
      <c r="H10" s="19" t="str">
        <f>VLOOKUP(F10,表1.全国普通高校大学生竞赛排行榜!B:C,2,0)</f>
        <v>二类</v>
      </c>
      <c r="I10" s="17" t="s">
        <v>23</v>
      </c>
      <c r="J10" s="17" t="s">
        <v>37</v>
      </c>
      <c r="K10" s="17" t="s">
        <v>33</v>
      </c>
      <c r="L10" s="16" t="str">
        <f t="shared" si="0"/>
        <v>（含特）</v>
      </c>
      <c r="M10" s="16" t="str">
        <f t="shared" si="1"/>
        <v>二类国家级二等奖（含特）</v>
      </c>
      <c r="N10" s="19">
        <f>VLOOKUP(M10,表2.获奖金额及对应奖项!A:D,4,0)</f>
        <v>1500</v>
      </c>
      <c r="O10" s="17" t="s">
        <v>26</v>
      </c>
      <c r="P10" s="20">
        <v>1</v>
      </c>
      <c r="Q10" s="19">
        <f t="shared" si="2"/>
        <v>1500</v>
      </c>
      <c r="R10" s="19" t="str">
        <f>IF(COUNT(FIND({1,2,3,4,5,6,7,8,9,0},Q10))&gt;0,"","仅证书")</f>
        <v/>
      </c>
    </row>
    <row r="11" ht="15.75" spans="1:18">
      <c r="A11" s="16">
        <v>9</v>
      </c>
      <c r="B11" s="17" t="s">
        <v>53</v>
      </c>
      <c r="C11" s="17" t="s">
        <v>54</v>
      </c>
      <c r="D11" s="17" t="s">
        <v>20</v>
      </c>
      <c r="E11" s="17" t="s">
        <v>29</v>
      </c>
      <c r="F11" s="17" t="s">
        <v>55</v>
      </c>
      <c r="G11" s="18">
        <v>45444</v>
      </c>
      <c r="H11" s="19" t="str">
        <f>VLOOKUP(F11,表1.全国普通高校大学生竞赛排行榜!B:C,2,0)</f>
        <v>二类</v>
      </c>
      <c r="I11" s="17" t="s">
        <v>23</v>
      </c>
      <c r="J11" s="17" t="s">
        <v>37</v>
      </c>
      <c r="K11" s="17" t="s">
        <v>25</v>
      </c>
      <c r="L11" s="16" t="str">
        <f t="shared" si="0"/>
        <v>（不含特）</v>
      </c>
      <c r="M11" s="16" t="str">
        <f t="shared" si="1"/>
        <v>二类国家级二等奖（不含特）</v>
      </c>
      <c r="N11" s="19">
        <f>VLOOKUP(M11,表2.获奖金额及对应奖项!A:D,4,0)</f>
        <v>2000</v>
      </c>
      <c r="O11" s="17" t="s">
        <v>56</v>
      </c>
      <c r="P11" s="20">
        <v>1</v>
      </c>
      <c r="Q11" s="19">
        <f t="shared" si="2"/>
        <v>2000</v>
      </c>
      <c r="R11" s="19" t="str">
        <f>IF(COUNT(FIND({1,2,3,4,5,6,7,8,9,0},Q11))&gt;0,"","仅证书")</f>
        <v/>
      </c>
    </row>
    <row r="12" customFormat="1" ht="15.75" spans="1:18">
      <c r="A12" s="16">
        <v>10</v>
      </c>
      <c r="B12" s="17" t="s">
        <v>57</v>
      </c>
      <c r="C12" s="17" t="s">
        <v>58</v>
      </c>
      <c r="D12" s="17" t="s">
        <v>20</v>
      </c>
      <c r="E12" s="17" t="s">
        <v>29</v>
      </c>
      <c r="F12" s="17" t="s">
        <v>50</v>
      </c>
      <c r="G12" s="18">
        <v>45415</v>
      </c>
      <c r="H12" s="19" t="str">
        <f>VLOOKUP(F12,表1.全国普通高校大学生竞赛排行榜!B:C,2,0)</f>
        <v>二类</v>
      </c>
      <c r="I12" s="17" t="s">
        <v>31</v>
      </c>
      <c r="J12" s="17" t="s">
        <v>24</v>
      </c>
      <c r="K12" s="17" t="s">
        <v>25</v>
      </c>
      <c r="L12" s="16" t="str">
        <f t="shared" ref="L12:L43" si="3">_xlfn.IFS(K12="是","（含特）",K12="否","（不含特）")</f>
        <v>（不含特）</v>
      </c>
      <c r="M12" s="16" t="str">
        <f t="shared" ref="M12:M43" si="4">H12&amp;I12&amp;J12&amp;L12</f>
        <v>二类省部级一等奖（不含特）</v>
      </c>
      <c r="N12" s="19">
        <f>VLOOKUP(M12,表2.获奖金额及对应奖项!A:D,4,0)</f>
        <v>1000</v>
      </c>
      <c r="O12" s="17" t="s">
        <v>26</v>
      </c>
      <c r="P12" s="20">
        <v>0.75</v>
      </c>
      <c r="Q12" s="19">
        <f t="shared" si="2"/>
        <v>750</v>
      </c>
      <c r="R12" s="19" t="str">
        <f>IF(COUNT(FIND({1,2,3,4,5,6,7,8,9,0},Q12))&gt;0,"","仅证书")</f>
        <v/>
      </c>
    </row>
    <row r="13" ht="15.75" spans="1:18">
      <c r="A13" s="16">
        <v>11</v>
      </c>
      <c r="B13" s="17" t="s">
        <v>59</v>
      </c>
      <c r="C13" s="17" t="s">
        <v>60</v>
      </c>
      <c r="D13" s="17" t="s">
        <v>20</v>
      </c>
      <c r="E13" s="17" t="s">
        <v>29</v>
      </c>
      <c r="F13" s="17" t="s">
        <v>61</v>
      </c>
      <c r="G13" s="18">
        <v>45383</v>
      </c>
      <c r="H13" s="19" t="str">
        <f>VLOOKUP(F13,表1.全国普通高校大学生竞赛排行榜!B:C,2,0)</f>
        <v>二类</v>
      </c>
      <c r="I13" s="17" t="s">
        <v>31</v>
      </c>
      <c r="J13" s="17" t="s">
        <v>24</v>
      </c>
      <c r="K13" s="17" t="s">
        <v>25</v>
      </c>
      <c r="L13" s="16" t="str">
        <f t="shared" si="3"/>
        <v>（不含特）</v>
      </c>
      <c r="M13" s="16" t="str">
        <f t="shared" si="4"/>
        <v>二类省部级一等奖（不含特）</v>
      </c>
      <c r="N13" s="19">
        <f>VLOOKUP(M13,表2.获奖金额及对应奖项!A:D,4,0)</f>
        <v>1000</v>
      </c>
      <c r="O13" s="17" t="s">
        <v>26</v>
      </c>
      <c r="P13" s="20">
        <v>1</v>
      </c>
      <c r="Q13" s="19">
        <f t="shared" si="2"/>
        <v>1000</v>
      </c>
      <c r="R13" s="19" t="str">
        <f>IF(COUNT(FIND({1,2,3,4,5,6,7,8,9,0},Q13))&gt;0,"","仅证书")</f>
        <v/>
      </c>
    </row>
    <row r="14" ht="15.75" spans="1:18">
      <c r="A14" s="16">
        <v>12</v>
      </c>
      <c r="B14" s="17" t="s">
        <v>62</v>
      </c>
      <c r="C14" s="17" t="s">
        <v>63</v>
      </c>
      <c r="D14" s="17" t="s">
        <v>20</v>
      </c>
      <c r="E14" s="17" t="s">
        <v>29</v>
      </c>
      <c r="F14" s="17" t="s">
        <v>64</v>
      </c>
      <c r="G14" s="18">
        <v>45261</v>
      </c>
      <c r="H14" s="19" t="str">
        <f>VLOOKUP(F14,表1.全国普通高校大学生竞赛排行榜!B:C,2,0)</f>
        <v>二类</v>
      </c>
      <c r="I14" s="17" t="s">
        <v>31</v>
      </c>
      <c r="J14" s="17" t="s">
        <v>24</v>
      </c>
      <c r="K14" s="17" t="s">
        <v>25</v>
      </c>
      <c r="L14" s="16" t="str">
        <f t="shared" si="3"/>
        <v>（不含特）</v>
      </c>
      <c r="M14" s="16" t="str">
        <f t="shared" si="4"/>
        <v>二类省部级一等奖（不含特）</v>
      </c>
      <c r="N14" s="19">
        <f>VLOOKUP(M14,表2.获奖金额及对应奖项!A:D,4,0)</f>
        <v>1000</v>
      </c>
      <c r="O14" s="17" t="s">
        <v>56</v>
      </c>
      <c r="P14" s="20">
        <v>1</v>
      </c>
      <c r="Q14" s="19">
        <v>101</v>
      </c>
      <c r="R14" s="19" t="str">
        <f>IF(COUNT(FIND({1,2,3,4,5,6,7,8,9,0},Q14))&gt;0,"","仅证书")</f>
        <v/>
      </c>
    </row>
    <row r="15" ht="15.75" spans="1:18">
      <c r="A15" s="16">
        <v>13</v>
      </c>
      <c r="B15" s="17" t="s">
        <v>65</v>
      </c>
      <c r="C15" s="17" t="s">
        <v>66</v>
      </c>
      <c r="D15" s="17" t="s">
        <v>20</v>
      </c>
      <c r="E15" s="17" t="s">
        <v>29</v>
      </c>
      <c r="F15" s="17" t="s">
        <v>36</v>
      </c>
      <c r="G15" s="18">
        <v>45474</v>
      </c>
      <c r="H15" s="19" t="str">
        <f>VLOOKUP(F15,表1.全国普通高校大学生竞赛排行榜!B:C,2,0)</f>
        <v>二类</v>
      </c>
      <c r="I15" s="17" t="s">
        <v>31</v>
      </c>
      <c r="J15" s="17" t="s">
        <v>24</v>
      </c>
      <c r="K15" s="17" t="s">
        <v>25</v>
      </c>
      <c r="L15" s="16" t="str">
        <f t="shared" si="3"/>
        <v>（不含特）</v>
      </c>
      <c r="M15" s="16" t="str">
        <f t="shared" si="4"/>
        <v>二类省部级一等奖（不含特）</v>
      </c>
      <c r="N15" s="19">
        <f>VLOOKUP(M15,表2.获奖金额及对应奖项!A:D,4,0)</f>
        <v>1000</v>
      </c>
      <c r="O15" s="17" t="s">
        <v>26</v>
      </c>
      <c r="P15" s="20">
        <v>1</v>
      </c>
      <c r="Q15" s="19">
        <f t="shared" ref="Q15:Q22" si="5">N15*P15</f>
        <v>1000</v>
      </c>
      <c r="R15" s="19" t="str">
        <f>IF(COUNT(FIND({1,2,3,4,5,6,7,8,9,0},Q15))&gt;0,"","仅证书")</f>
        <v/>
      </c>
    </row>
    <row r="16" ht="15.75" spans="1:18">
      <c r="A16" s="16">
        <v>14</v>
      </c>
      <c r="B16" s="17" t="s">
        <v>67</v>
      </c>
      <c r="C16" s="17" t="s">
        <v>68</v>
      </c>
      <c r="D16" s="17" t="s">
        <v>20</v>
      </c>
      <c r="E16" s="17" t="s">
        <v>29</v>
      </c>
      <c r="F16" s="17" t="s">
        <v>69</v>
      </c>
      <c r="G16" s="18">
        <v>45444</v>
      </c>
      <c r="H16" s="19" t="str">
        <f>VLOOKUP(F16,表1.全国普通高校大学生竞赛排行榜!B:C,2,0)</f>
        <v>二类</v>
      </c>
      <c r="I16" s="17" t="s">
        <v>31</v>
      </c>
      <c r="J16" s="17" t="s">
        <v>37</v>
      </c>
      <c r="K16" s="17" t="s">
        <v>25</v>
      </c>
      <c r="L16" s="16" t="str">
        <f t="shared" si="3"/>
        <v>（不含特）</v>
      </c>
      <c r="M16" s="16" t="str">
        <f t="shared" si="4"/>
        <v>二类省部级二等奖（不含特）</v>
      </c>
      <c r="N16" s="19">
        <f>VLOOKUP(M16,表2.获奖金额及对应奖项!A:D,4,0)</f>
        <v>800</v>
      </c>
      <c r="O16" s="17" t="s">
        <v>56</v>
      </c>
      <c r="P16" s="20">
        <v>1</v>
      </c>
      <c r="Q16" s="19">
        <f t="shared" si="5"/>
        <v>800</v>
      </c>
      <c r="R16" s="19" t="str">
        <f>IF(COUNT(FIND({1,2,3,4,5,6,7,8,9,0},Q16))&gt;0,"","仅证书")</f>
        <v/>
      </c>
    </row>
    <row r="17" ht="15.75" spans="1:18">
      <c r="A17" s="16">
        <v>15</v>
      </c>
      <c r="B17" s="17" t="s">
        <v>70</v>
      </c>
      <c r="C17" s="17" t="s">
        <v>71</v>
      </c>
      <c r="D17" s="17" t="s">
        <v>20</v>
      </c>
      <c r="E17" s="17" t="s">
        <v>29</v>
      </c>
      <c r="F17" s="17" t="s">
        <v>72</v>
      </c>
      <c r="G17" s="18">
        <v>45438</v>
      </c>
      <c r="H17" s="19" t="str">
        <f>VLOOKUP(F17,表1.全国普通高校大学生竞赛排行榜!B:C,2,0)</f>
        <v>二类</v>
      </c>
      <c r="I17" s="17" t="s">
        <v>23</v>
      </c>
      <c r="J17" s="17" t="s">
        <v>37</v>
      </c>
      <c r="K17" s="17" t="s">
        <v>25</v>
      </c>
      <c r="L17" s="16" t="str">
        <f t="shared" si="3"/>
        <v>（不含特）</v>
      </c>
      <c r="M17" s="16" t="str">
        <f t="shared" si="4"/>
        <v>二类国家级二等奖（不含特）</v>
      </c>
      <c r="N17" s="19">
        <f>VLOOKUP(M17,表2.获奖金额及对应奖项!A:D,4,0)</f>
        <v>2000</v>
      </c>
      <c r="O17" s="17" t="s">
        <v>26</v>
      </c>
      <c r="P17" s="20">
        <v>1</v>
      </c>
      <c r="Q17" s="19">
        <f t="shared" si="5"/>
        <v>2000</v>
      </c>
      <c r="R17" s="19" t="str">
        <f>IF(COUNT(FIND({1,2,3,4,5,6,7,8,9,0},Q17))&gt;0,"","仅证书")</f>
        <v/>
      </c>
    </row>
    <row r="18" ht="15.75" spans="1:18">
      <c r="A18" s="16">
        <v>16</v>
      </c>
      <c r="B18" s="17" t="s">
        <v>73</v>
      </c>
      <c r="C18" s="17" t="s">
        <v>74</v>
      </c>
      <c r="D18" s="17" t="s">
        <v>20</v>
      </c>
      <c r="E18" s="17" t="s">
        <v>29</v>
      </c>
      <c r="F18" s="17" t="s">
        <v>22</v>
      </c>
      <c r="G18" s="18">
        <v>45459</v>
      </c>
      <c r="H18" s="19" t="str">
        <f>VLOOKUP(F18,表1.全国普通高校大学生竞赛排行榜!B:C,2,0)</f>
        <v>二类</v>
      </c>
      <c r="I18" s="17" t="s">
        <v>23</v>
      </c>
      <c r="J18" s="17" t="s">
        <v>37</v>
      </c>
      <c r="K18" s="17" t="s">
        <v>25</v>
      </c>
      <c r="L18" s="16" t="str">
        <f t="shared" si="3"/>
        <v>（不含特）</v>
      </c>
      <c r="M18" s="16" t="str">
        <f t="shared" si="4"/>
        <v>二类国家级二等奖（不含特）</v>
      </c>
      <c r="N18" s="19">
        <f>VLOOKUP(M18,表2.获奖金额及对应奖项!A:D,4,0)</f>
        <v>2000</v>
      </c>
      <c r="O18" s="17" t="s">
        <v>26</v>
      </c>
      <c r="P18" s="20">
        <v>0.4</v>
      </c>
      <c r="Q18" s="19">
        <f t="shared" si="5"/>
        <v>800</v>
      </c>
      <c r="R18" s="19" t="str">
        <f>IF(COUNT(FIND({1,2,3,4,5,6,7,8,9,0},Q18))&gt;0,"","仅证书")</f>
        <v/>
      </c>
    </row>
    <row r="19" ht="15.75" spans="1:18">
      <c r="A19" s="16">
        <v>17</v>
      </c>
      <c r="B19" s="17" t="s">
        <v>75</v>
      </c>
      <c r="C19" s="17" t="s">
        <v>76</v>
      </c>
      <c r="D19" s="17" t="s">
        <v>20</v>
      </c>
      <c r="E19" s="17" t="s">
        <v>29</v>
      </c>
      <c r="F19" s="17" t="s">
        <v>64</v>
      </c>
      <c r="G19" s="18">
        <v>45261</v>
      </c>
      <c r="H19" s="19" t="str">
        <f>VLOOKUP(F19,表1.全国普通高校大学生竞赛排行榜!B:C,2,0)</f>
        <v>二类</v>
      </c>
      <c r="I19" s="17" t="s">
        <v>31</v>
      </c>
      <c r="J19" s="17" t="s">
        <v>37</v>
      </c>
      <c r="K19" s="17" t="s">
        <v>25</v>
      </c>
      <c r="L19" s="16" t="str">
        <f t="shared" si="3"/>
        <v>（不含特）</v>
      </c>
      <c r="M19" s="16" t="str">
        <f t="shared" si="4"/>
        <v>二类省部级二等奖（不含特）</v>
      </c>
      <c r="N19" s="19">
        <f>VLOOKUP(M19,表2.获奖金额及对应奖项!A:D,4,0)</f>
        <v>800</v>
      </c>
      <c r="O19" s="17" t="s">
        <v>56</v>
      </c>
      <c r="P19" s="20">
        <v>1</v>
      </c>
      <c r="Q19" s="19">
        <f t="shared" si="5"/>
        <v>800</v>
      </c>
      <c r="R19" s="19" t="str">
        <f>IF(COUNT(FIND({1,2,3,4,5,6,7,8,9,0},Q19))&gt;0,"","仅证书")</f>
        <v/>
      </c>
    </row>
    <row r="20" ht="15.75" spans="1:18">
      <c r="A20" s="16">
        <v>18</v>
      </c>
      <c r="B20" s="17" t="s">
        <v>77</v>
      </c>
      <c r="C20" s="17" t="s">
        <v>78</v>
      </c>
      <c r="D20" s="17" t="s">
        <v>20</v>
      </c>
      <c r="E20" s="17" t="s">
        <v>29</v>
      </c>
      <c r="F20" s="17" t="s">
        <v>79</v>
      </c>
      <c r="G20" s="18">
        <v>45517</v>
      </c>
      <c r="H20" s="19" t="str">
        <f>VLOOKUP(F20,表1.全国普通高校大学生竞赛排行榜!B:C,2,0)</f>
        <v>二类</v>
      </c>
      <c r="I20" s="17" t="s">
        <v>31</v>
      </c>
      <c r="J20" s="17" t="s">
        <v>37</v>
      </c>
      <c r="K20" s="17" t="s">
        <v>25</v>
      </c>
      <c r="L20" s="16" t="str">
        <f t="shared" si="3"/>
        <v>（不含特）</v>
      </c>
      <c r="M20" s="16" t="str">
        <f t="shared" si="4"/>
        <v>二类省部级二等奖（不含特）</v>
      </c>
      <c r="N20" s="19">
        <f>VLOOKUP(M20,表2.获奖金额及对应奖项!A:D,4,0)</f>
        <v>800</v>
      </c>
      <c r="O20" s="17" t="s">
        <v>26</v>
      </c>
      <c r="P20" s="20">
        <v>0.5</v>
      </c>
      <c r="Q20" s="19">
        <f t="shared" si="5"/>
        <v>400</v>
      </c>
      <c r="R20" s="19" t="str">
        <f>IF(COUNT(FIND({1,2,3,4,5,6,7,8,9,0},Q20))&gt;0,"","仅证书")</f>
        <v/>
      </c>
    </row>
    <row r="21" ht="15.75" spans="1:18">
      <c r="A21" s="16">
        <v>19</v>
      </c>
      <c r="B21" s="17" t="s">
        <v>77</v>
      </c>
      <c r="C21" s="17" t="s">
        <v>78</v>
      </c>
      <c r="D21" s="17" t="s">
        <v>20</v>
      </c>
      <c r="E21" s="17" t="s">
        <v>29</v>
      </c>
      <c r="F21" s="17" t="s">
        <v>30</v>
      </c>
      <c r="G21" s="18">
        <v>45598</v>
      </c>
      <c r="H21" s="19" t="str">
        <f>VLOOKUP(F21,表1.全国普通高校大学生竞赛排行榜!B:C,2,0)</f>
        <v>一类</v>
      </c>
      <c r="I21" s="17" t="s">
        <v>31</v>
      </c>
      <c r="J21" s="17" t="s">
        <v>24</v>
      </c>
      <c r="K21" s="17" t="s">
        <v>25</v>
      </c>
      <c r="L21" s="16" t="str">
        <f t="shared" si="3"/>
        <v>（不含特）</v>
      </c>
      <c r="M21" s="16" t="str">
        <f t="shared" si="4"/>
        <v>一类省部级一等奖（不含特）</v>
      </c>
      <c r="N21" s="19">
        <f>VLOOKUP(M21,表2.获奖金额及对应奖项!A:D,4,0)</f>
        <v>1000</v>
      </c>
      <c r="O21" s="17" t="s">
        <v>26</v>
      </c>
      <c r="P21" s="20">
        <v>0.05</v>
      </c>
      <c r="Q21" s="19">
        <f t="shared" si="5"/>
        <v>50</v>
      </c>
      <c r="R21" s="19" t="str">
        <f>IF(COUNT(FIND({1,2,3,4,5,6,7,8,9,0},Q21))&gt;0,"","仅证书")</f>
        <v/>
      </c>
    </row>
    <row r="22" ht="15.75" spans="1:18">
      <c r="A22" s="16">
        <v>20</v>
      </c>
      <c r="B22" s="17" t="s">
        <v>80</v>
      </c>
      <c r="C22" s="17" t="s">
        <v>81</v>
      </c>
      <c r="D22" s="17" t="s">
        <v>20</v>
      </c>
      <c r="E22" s="17" t="s">
        <v>29</v>
      </c>
      <c r="F22" s="17" t="s">
        <v>40</v>
      </c>
      <c r="G22" s="18">
        <v>45412</v>
      </c>
      <c r="H22" s="19" t="str">
        <f>VLOOKUP(F22,表1.全国普通高校大学生竞赛排行榜!B:C,2,0)</f>
        <v>二类</v>
      </c>
      <c r="I22" s="17" t="s">
        <v>31</v>
      </c>
      <c r="J22" s="17" t="s">
        <v>24</v>
      </c>
      <c r="K22" s="17" t="s">
        <v>25</v>
      </c>
      <c r="L22" s="16" t="str">
        <f t="shared" si="3"/>
        <v>（不含特）</v>
      </c>
      <c r="M22" s="16" t="str">
        <f t="shared" si="4"/>
        <v>二类省部级一等奖（不含特）</v>
      </c>
      <c r="N22" s="19">
        <f>VLOOKUP(M22,表2.获奖金额及对应奖项!A:D,4,0)</f>
        <v>1000</v>
      </c>
      <c r="O22" s="17" t="s">
        <v>26</v>
      </c>
      <c r="P22" s="20">
        <v>1</v>
      </c>
      <c r="Q22" s="19">
        <f t="shared" si="5"/>
        <v>1000</v>
      </c>
      <c r="R22" s="19" t="str">
        <f>IF(COUNT(FIND({1,2,3,4,5,6,7,8,9,0},Q22))&gt;0,"","仅证书")</f>
        <v/>
      </c>
    </row>
    <row r="23" ht="15.75" spans="1:18">
      <c r="A23" s="16">
        <v>21</v>
      </c>
      <c r="B23" s="17" t="s">
        <v>82</v>
      </c>
      <c r="C23" s="17" t="s">
        <v>83</v>
      </c>
      <c r="D23" s="17" t="s">
        <v>20</v>
      </c>
      <c r="E23" s="17" t="s">
        <v>29</v>
      </c>
      <c r="F23" s="17" t="s">
        <v>22</v>
      </c>
      <c r="G23" s="18">
        <v>45459</v>
      </c>
      <c r="H23" s="19" t="str">
        <f>VLOOKUP(F23,表1.全国普通高校大学生竞赛排行榜!B:C,2,0)</f>
        <v>二类</v>
      </c>
      <c r="I23" s="17" t="s">
        <v>23</v>
      </c>
      <c r="J23" s="17" t="s">
        <v>37</v>
      </c>
      <c r="K23" s="17" t="s">
        <v>25</v>
      </c>
      <c r="L23" s="16" t="str">
        <f t="shared" si="3"/>
        <v>（不含特）</v>
      </c>
      <c r="M23" s="16" t="str">
        <f t="shared" si="4"/>
        <v>二类国家级二等奖（不含特）</v>
      </c>
      <c r="N23" s="19">
        <f>VLOOKUP(M23,表2.获奖金额及对应奖项!A:D,4,0)</f>
        <v>2000</v>
      </c>
      <c r="O23" s="17" t="s">
        <v>26</v>
      </c>
      <c r="P23" s="20">
        <v>0.4</v>
      </c>
      <c r="Q23" s="19">
        <v>102</v>
      </c>
      <c r="R23" s="19" t="str">
        <f>IF(COUNT(FIND({1,2,3,4,5,6,7,8,9,0},Q23))&gt;0,"","仅证书")</f>
        <v/>
      </c>
    </row>
    <row r="24" ht="15.75" spans="1:18">
      <c r="A24" s="16">
        <v>22</v>
      </c>
      <c r="B24" s="17" t="s">
        <v>84</v>
      </c>
      <c r="C24" s="17" t="s">
        <v>85</v>
      </c>
      <c r="D24" s="17" t="s">
        <v>20</v>
      </c>
      <c r="E24" s="17" t="s">
        <v>29</v>
      </c>
      <c r="F24" s="17" t="s">
        <v>46</v>
      </c>
      <c r="G24" s="18">
        <v>45234</v>
      </c>
      <c r="H24" s="19" t="str">
        <f>VLOOKUP(F24,表1.全国普通高校大学生竞赛排行榜!B:C,2,0)</f>
        <v>二类</v>
      </c>
      <c r="I24" s="17" t="s">
        <v>31</v>
      </c>
      <c r="J24" s="17" t="s">
        <v>32</v>
      </c>
      <c r="K24" s="17" t="s">
        <v>33</v>
      </c>
      <c r="L24" s="16" t="str">
        <f t="shared" si="3"/>
        <v>（含特）</v>
      </c>
      <c r="M24" s="16" t="str">
        <f t="shared" si="4"/>
        <v>二类省部级特等奖（含特）</v>
      </c>
      <c r="N24" s="19">
        <f>VLOOKUP(M24,表2.获奖金额及对应奖项!A:D,4,0)</f>
        <v>1000</v>
      </c>
      <c r="O24" s="17" t="s">
        <v>26</v>
      </c>
      <c r="P24" s="20">
        <v>0.333333</v>
      </c>
      <c r="Q24" s="19">
        <f t="shared" ref="Q24:Q31" si="6">N24*P24</f>
        <v>333.333</v>
      </c>
      <c r="R24" s="19" t="str">
        <f>IF(COUNT(FIND({1,2,3,4,5,6,7,8,9,0},Q24))&gt;0,"","仅证书")</f>
        <v/>
      </c>
    </row>
    <row r="25" ht="15.75" spans="1:18">
      <c r="A25" s="16">
        <v>23</v>
      </c>
      <c r="B25" s="17" t="s">
        <v>86</v>
      </c>
      <c r="C25" s="17" t="s">
        <v>87</v>
      </c>
      <c r="D25" s="17" t="s">
        <v>20</v>
      </c>
      <c r="E25" s="17" t="s">
        <v>29</v>
      </c>
      <c r="F25" s="17" t="s">
        <v>46</v>
      </c>
      <c r="G25" s="18">
        <v>45231</v>
      </c>
      <c r="H25" s="19" t="str">
        <f>VLOOKUP(F25,表1.全国普通高校大学生竞赛排行榜!B:C,2,0)</f>
        <v>二类</v>
      </c>
      <c r="I25" s="17" t="s">
        <v>31</v>
      </c>
      <c r="J25" s="17" t="s">
        <v>32</v>
      </c>
      <c r="K25" s="17" t="s">
        <v>33</v>
      </c>
      <c r="L25" s="16" t="str">
        <f t="shared" si="3"/>
        <v>（含特）</v>
      </c>
      <c r="M25" s="16" t="str">
        <f t="shared" si="4"/>
        <v>二类省部级特等奖（含特）</v>
      </c>
      <c r="N25" s="19">
        <f>VLOOKUP(M25,表2.获奖金额及对应奖项!A:D,4,0)</f>
        <v>1000</v>
      </c>
      <c r="O25" s="17" t="s">
        <v>26</v>
      </c>
      <c r="P25" s="20">
        <v>1</v>
      </c>
      <c r="Q25" s="19">
        <f t="shared" si="6"/>
        <v>1000</v>
      </c>
      <c r="R25" s="19" t="str">
        <f>IF(COUNT(FIND({1,2,3,4,5,6,7,8,9,0},Q25))&gt;0,"","仅证书")</f>
        <v/>
      </c>
    </row>
    <row r="26" ht="15.75" spans="1:18">
      <c r="A26" s="16">
        <v>24</v>
      </c>
      <c r="B26" s="17" t="s">
        <v>88</v>
      </c>
      <c r="C26" s="17" t="s">
        <v>89</v>
      </c>
      <c r="D26" s="17" t="s">
        <v>20</v>
      </c>
      <c r="E26" s="17" t="s">
        <v>29</v>
      </c>
      <c r="F26" s="17" t="s">
        <v>30</v>
      </c>
      <c r="G26" s="18">
        <v>45291</v>
      </c>
      <c r="H26" s="19" t="str">
        <f>VLOOKUP(F26,表1.全国普通高校大学生竞赛排行榜!B:C,2,0)</f>
        <v>一类</v>
      </c>
      <c r="I26" s="17" t="s">
        <v>23</v>
      </c>
      <c r="J26" s="17" t="s">
        <v>37</v>
      </c>
      <c r="K26" s="17" t="s">
        <v>33</v>
      </c>
      <c r="L26" s="16" t="str">
        <f t="shared" si="3"/>
        <v>（含特）</v>
      </c>
      <c r="M26" s="16" t="str">
        <f t="shared" si="4"/>
        <v>一类国家级二等奖（含特）</v>
      </c>
      <c r="N26" s="19">
        <f>VLOOKUP(M26,表2.获奖金额及对应奖项!A:D,4,0)</f>
        <v>2000</v>
      </c>
      <c r="O26" s="17" t="s">
        <v>26</v>
      </c>
      <c r="P26" s="20">
        <v>1</v>
      </c>
      <c r="Q26" s="19">
        <f t="shared" si="6"/>
        <v>2000</v>
      </c>
      <c r="R26" s="19" t="str">
        <f>IF(COUNT(FIND({1,2,3,4,5,6,7,8,9,0},Q26))&gt;0,"","仅证书")</f>
        <v/>
      </c>
    </row>
    <row r="27" ht="15.75" spans="1:18">
      <c r="A27" s="16">
        <v>25</v>
      </c>
      <c r="B27" s="17" t="s">
        <v>90</v>
      </c>
      <c r="C27" s="17" t="s">
        <v>91</v>
      </c>
      <c r="D27" s="17" t="s">
        <v>20</v>
      </c>
      <c r="E27" s="17" t="s">
        <v>29</v>
      </c>
      <c r="F27" s="17" t="s">
        <v>22</v>
      </c>
      <c r="G27" s="18">
        <v>45459</v>
      </c>
      <c r="H27" s="19" t="str">
        <f>VLOOKUP(F27,表1.全国普通高校大学生竞赛排行榜!B:C,2,0)</f>
        <v>二类</v>
      </c>
      <c r="I27" s="17" t="s">
        <v>23</v>
      </c>
      <c r="J27" s="17" t="s">
        <v>24</v>
      </c>
      <c r="K27" s="17" t="s">
        <v>25</v>
      </c>
      <c r="L27" s="16" t="str">
        <f t="shared" si="3"/>
        <v>（不含特）</v>
      </c>
      <c r="M27" s="16" t="str">
        <f t="shared" si="4"/>
        <v>二类国家级一等奖（不含特）</v>
      </c>
      <c r="N27" s="19">
        <f>VLOOKUP(M27,表2.获奖金额及对应奖项!A:D,4,0)</f>
        <v>3000</v>
      </c>
      <c r="O27" s="17" t="s">
        <v>26</v>
      </c>
      <c r="P27" s="20">
        <v>0.6667</v>
      </c>
      <c r="Q27" s="19">
        <f t="shared" si="6"/>
        <v>2000.1</v>
      </c>
      <c r="R27" s="19" t="str">
        <f>IF(COUNT(FIND({1,2,3,4,5,6,7,8,9,0},Q27))&gt;0,"","仅证书")</f>
        <v/>
      </c>
    </row>
    <row r="28" ht="15.75" spans="1:18">
      <c r="A28" s="16">
        <v>26</v>
      </c>
      <c r="B28" s="17" t="s">
        <v>92</v>
      </c>
      <c r="C28" s="17" t="s">
        <v>93</v>
      </c>
      <c r="D28" s="17" t="s">
        <v>20</v>
      </c>
      <c r="E28" s="17" t="s">
        <v>29</v>
      </c>
      <c r="F28" s="17" t="s">
        <v>22</v>
      </c>
      <c r="G28" s="18">
        <v>45445</v>
      </c>
      <c r="H28" s="19" t="str">
        <f>VLOOKUP(F28,表1.全国普通高校大学生竞赛排行榜!B:C,2,0)</f>
        <v>二类</v>
      </c>
      <c r="I28" s="17" t="s">
        <v>23</v>
      </c>
      <c r="J28" s="17" t="s">
        <v>24</v>
      </c>
      <c r="K28" s="17" t="s">
        <v>25</v>
      </c>
      <c r="L28" s="16" t="str">
        <f t="shared" si="3"/>
        <v>（不含特）</v>
      </c>
      <c r="M28" s="16" t="str">
        <f t="shared" si="4"/>
        <v>二类国家级一等奖（不含特）</v>
      </c>
      <c r="N28" s="19">
        <f>VLOOKUP(M28,表2.获奖金额及对应奖项!A:D,4,0)</f>
        <v>3000</v>
      </c>
      <c r="O28" s="17" t="s">
        <v>26</v>
      </c>
      <c r="P28" s="20">
        <v>0.25</v>
      </c>
      <c r="Q28" s="19">
        <f t="shared" si="6"/>
        <v>750</v>
      </c>
      <c r="R28" s="19" t="str">
        <f>IF(COUNT(FIND({1,2,3,4,5,6,7,8,9,0},Q28))&gt;0,"","仅证书")</f>
        <v/>
      </c>
    </row>
    <row r="29" ht="15.75" spans="1:18">
      <c r="A29" s="16">
        <v>27</v>
      </c>
      <c r="B29" s="17" t="s">
        <v>94</v>
      </c>
      <c r="C29" s="17" t="s">
        <v>95</v>
      </c>
      <c r="D29" s="17" t="s">
        <v>20</v>
      </c>
      <c r="E29" s="17" t="s">
        <v>29</v>
      </c>
      <c r="F29" s="17" t="s">
        <v>22</v>
      </c>
      <c r="G29" s="18">
        <v>45445</v>
      </c>
      <c r="H29" s="19" t="str">
        <f>VLOOKUP(F29,表1.全国普通高校大学生竞赛排行榜!B:C,2,0)</f>
        <v>二类</v>
      </c>
      <c r="I29" s="17" t="s">
        <v>23</v>
      </c>
      <c r="J29" s="17" t="s">
        <v>24</v>
      </c>
      <c r="K29" s="17" t="s">
        <v>25</v>
      </c>
      <c r="L29" s="16" t="str">
        <f t="shared" si="3"/>
        <v>（不含特）</v>
      </c>
      <c r="M29" s="16" t="str">
        <f t="shared" si="4"/>
        <v>二类国家级一等奖（不含特）</v>
      </c>
      <c r="N29" s="19">
        <f>VLOOKUP(M29,表2.获奖金额及对应奖项!A:D,4,0)</f>
        <v>3000</v>
      </c>
      <c r="O29" s="17" t="s">
        <v>26</v>
      </c>
      <c r="P29" s="20">
        <v>0.25</v>
      </c>
      <c r="Q29" s="19">
        <f t="shared" si="6"/>
        <v>750</v>
      </c>
      <c r="R29" s="19" t="str">
        <f>IF(COUNT(FIND({1,2,3,4,5,6,7,8,9,0},Q29))&gt;0,"","仅证书")</f>
        <v/>
      </c>
    </row>
    <row r="30" ht="15.75" spans="1:18">
      <c r="A30" s="16">
        <v>28</v>
      </c>
      <c r="B30" s="17" t="s">
        <v>96</v>
      </c>
      <c r="C30" s="17" t="s">
        <v>97</v>
      </c>
      <c r="D30" s="17" t="s">
        <v>20</v>
      </c>
      <c r="E30" s="17" t="s">
        <v>29</v>
      </c>
      <c r="F30" s="17" t="str">
        <f>[1]表1.全国普通高校大学生竞赛排行榜!B55</f>
        <v>“21世纪杯”全国英语演讲比赛</v>
      </c>
      <c r="G30" s="18">
        <v>45412</v>
      </c>
      <c r="H30" s="19" t="str">
        <f>VLOOKUP(F30,表1.全国普通高校大学生竞赛排行榜!B:C,2,0)</f>
        <v>二类</v>
      </c>
      <c r="I30" s="17" t="s">
        <v>31</v>
      </c>
      <c r="J30" s="17" t="s">
        <v>24</v>
      </c>
      <c r="K30" s="17" t="s">
        <v>25</v>
      </c>
      <c r="L30" s="16" t="str">
        <f t="shared" si="3"/>
        <v>（不含特）</v>
      </c>
      <c r="M30" s="16" t="str">
        <f t="shared" si="4"/>
        <v>二类省部级一等奖（不含特）</v>
      </c>
      <c r="N30" s="19">
        <f>VLOOKUP(M30,表2.获奖金额及对应奖项!A:D,4,0)</f>
        <v>1000</v>
      </c>
      <c r="O30" s="17" t="s">
        <v>26</v>
      </c>
      <c r="P30" s="20">
        <v>1</v>
      </c>
      <c r="Q30" s="19">
        <f t="shared" si="6"/>
        <v>1000</v>
      </c>
      <c r="R30" s="19" t="str">
        <f>IF(COUNT(FIND({1,2,3,4,5,6,7,8,9,0},Q30))&gt;0,"","仅证书")</f>
        <v/>
      </c>
    </row>
    <row r="31" ht="15.75" spans="1:18">
      <c r="A31" s="16">
        <v>29</v>
      </c>
      <c r="B31" s="17" t="s">
        <v>98</v>
      </c>
      <c r="C31" s="17" t="s">
        <v>99</v>
      </c>
      <c r="D31" s="17" t="s">
        <v>20</v>
      </c>
      <c r="E31" s="17" t="s">
        <v>29</v>
      </c>
      <c r="F31" s="17" t="s">
        <v>36</v>
      </c>
      <c r="G31" s="18">
        <v>45474</v>
      </c>
      <c r="H31" s="19" t="str">
        <f>VLOOKUP(F31,表1.全国普通高校大学生竞赛排行榜!B:C,2,0)</f>
        <v>二类</v>
      </c>
      <c r="I31" s="17" t="s">
        <v>31</v>
      </c>
      <c r="J31" s="17" t="s">
        <v>24</v>
      </c>
      <c r="K31" s="17" t="s">
        <v>25</v>
      </c>
      <c r="L31" s="16" t="str">
        <f t="shared" si="3"/>
        <v>（不含特）</v>
      </c>
      <c r="M31" s="16" t="str">
        <f t="shared" si="4"/>
        <v>二类省部级一等奖（不含特）</v>
      </c>
      <c r="N31" s="19">
        <f>VLOOKUP(M31,表2.获奖金额及对应奖项!A:D,4,0)</f>
        <v>1000</v>
      </c>
      <c r="O31" s="17" t="s">
        <v>26</v>
      </c>
      <c r="P31" s="20">
        <v>1</v>
      </c>
      <c r="Q31" s="19">
        <f t="shared" si="6"/>
        <v>1000</v>
      </c>
      <c r="R31" s="19" t="str">
        <f>IF(COUNT(FIND({1,2,3,4,5,6,7,8,9,0},Q31))&gt;0,"","仅证书")</f>
        <v/>
      </c>
    </row>
    <row r="32" ht="15.75" spans="1:18">
      <c r="A32" s="16">
        <v>30</v>
      </c>
      <c r="B32" s="17" t="s">
        <v>100</v>
      </c>
      <c r="C32" s="17" t="s">
        <v>101</v>
      </c>
      <c r="D32" s="17" t="s">
        <v>20</v>
      </c>
      <c r="E32" s="17" t="s">
        <v>29</v>
      </c>
      <c r="F32" s="17" t="s">
        <v>50</v>
      </c>
      <c r="G32" s="18">
        <v>45413</v>
      </c>
      <c r="H32" s="19" t="str">
        <f>VLOOKUP(F32,表1.全国普通高校大学生竞赛排行榜!B:C,2,0)</f>
        <v>二类</v>
      </c>
      <c r="I32" s="17" t="s">
        <v>31</v>
      </c>
      <c r="J32" s="17" t="s">
        <v>37</v>
      </c>
      <c r="K32" s="17" t="s">
        <v>25</v>
      </c>
      <c r="L32" s="16" t="str">
        <f t="shared" si="3"/>
        <v>（不含特）</v>
      </c>
      <c r="M32" s="16" t="str">
        <f t="shared" si="4"/>
        <v>二类省部级二等奖（不含特）</v>
      </c>
      <c r="N32" s="19">
        <f>VLOOKUP(M32,表2.获奖金额及对应奖项!A:D,4,0)</f>
        <v>800</v>
      </c>
      <c r="O32" s="17" t="s">
        <v>26</v>
      </c>
      <c r="P32" s="20">
        <v>0.625</v>
      </c>
      <c r="Q32" s="19">
        <v>103</v>
      </c>
      <c r="R32" s="19" t="str">
        <f>IF(COUNT(FIND({1,2,3,4,5,6,7,8,9,0},Q32))&gt;0,"","仅证书")</f>
        <v/>
      </c>
    </row>
    <row r="33" ht="15.75" spans="1:18">
      <c r="A33" s="16">
        <v>31</v>
      </c>
      <c r="B33" s="17" t="s">
        <v>102</v>
      </c>
      <c r="C33" s="17" t="s">
        <v>99</v>
      </c>
      <c r="D33" s="17" t="s">
        <v>20</v>
      </c>
      <c r="E33" s="17" t="s">
        <v>29</v>
      </c>
      <c r="F33" s="17" t="s">
        <v>55</v>
      </c>
      <c r="G33" s="18">
        <v>45473</v>
      </c>
      <c r="H33" s="19" t="str">
        <f>VLOOKUP(F33,表1.全国普通高校大学生竞赛排行榜!B:C,2,0)</f>
        <v>二类</v>
      </c>
      <c r="I33" s="17" t="s">
        <v>23</v>
      </c>
      <c r="J33" s="17" t="s">
        <v>37</v>
      </c>
      <c r="K33" s="17" t="s">
        <v>25</v>
      </c>
      <c r="L33" s="16" t="str">
        <f t="shared" si="3"/>
        <v>（不含特）</v>
      </c>
      <c r="M33" s="16" t="str">
        <f t="shared" si="4"/>
        <v>二类国家级二等奖（不含特）</v>
      </c>
      <c r="N33" s="19">
        <f>VLOOKUP(M33,表2.获奖金额及对应奖项!A:D,4,0)</f>
        <v>2000</v>
      </c>
      <c r="O33" s="17" t="s">
        <v>56</v>
      </c>
      <c r="P33" s="20">
        <v>1</v>
      </c>
      <c r="Q33" s="19">
        <f t="shared" ref="Q33:Q40" si="7">N33*P33</f>
        <v>2000</v>
      </c>
      <c r="R33" s="19" t="str">
        <f>IF(COUNT(FIND({1,2,3,4,5,6,7,8,9,0},Q33))&gt;0,"","仅证书")</f>
        <v/>
      </c>
    </row>
    <row r="34" customFormat="1" ht="15.75" spans="1:18">
      <c r="A34" s="16">
        <v>32</v>
      </c>
      <c r="B34" s="17" t="s">
        <v>103</v>
      </c>
      <c r="C34" s="17" t="s">
        <v>104</v>
      </c>
      <c r="D34" s="17" t="s">
        <v>20</v>
      </c>
      <c r="E34" s="17" t="s">
        <v>29</v>
      </c>
      <c r="F34" s="17" t="s">
        <v>22</v>
      </c>
      <c r="G34" s="18">
        <v>45242</v>
      </c>
      <c r="H34" s="19" t="str">
        <f>VLOOKUP(F34,表1.全国普通高校大学生竞赛排行榜!B:C,2,0)</f>
        <v>二类</v>
      </c>
      <c r="I34" s="17" t="s">
        <v>23</v>
      </c>
      <c r="J34" s="17" t="s">
        <v>24</v>
      </c>
      <c r="K34" s="17" t="s">
        <v>25</v>
      </c>
      <c r="L34" s="16" t="str">
        <f t="shared" si="3"/>
        <v>（不含特）</v>
      </c>
      <c r="M34" s="16" t="str">
        <f t="shared" si="4"/>
        <v>二类国家级一等奖（不含特）</v>
      </c>
      <c r="N34" s="19">
        <f>VLOOKUP(M34,表2.获奖金额及对应奖项!A:D,4,0)</f>
        <v>3000</v>
      </c>
      <c r="O34" s="17" t="s">
        <v>26</v>
      </c>
      <c r="P34" s="20">
        <v>0.333</v>
      </c>
      <c r="Q34" s="19">
        <f t="shared" si="7"/>
        <v>999</v>
      </c>
      <c r="R34" s="19" t="str">
        <f>IF(COUNT(FIND({1,2,3,4,5,6,7,8,9,0},Q34))&gt;0,"","仅证书")</f>
        <v/>
      </c>
    </row>
    <row r="35" ht="15.75" spans="1:18">
      <c r="A35" s="16">
        <v>33</v>
      </c>
      <c r="B35" s="17" t="s">
        <v>105</v>
      </c>
      <c r="C35" s="17" t="s">
        <v>106</v>
      </c>
      <c r="D35" s="17" t="s">
        <v>20</v>
      </c>
      <c r="E35" s="17" t="s">
        <v>29</v>
      </c>
      <c r="F35" s="17" t="s">
        <v>107</v>
      </c>
      <c r="G35" s="18">
        <v>45231</v>
      </c>
      <c r="H35" s="19" t="str">
        <f>VLOOKUP(F35,表1.全国普通高校大学生竞赛排行榜!B:C,2,0)</f>
        <v>一类</v>
      </c>
      <c r="I35" s="17" t="s">
        <v>23</v>
      </c>
      <c r="J35" s="17" t="s">
        <v>37</v>
      </c>
      <c r="K35" s="17" t="s">
        <v>33</v>
      </c>
      <c r="L35" s="16" t="str">
        <f t="shared" si="3"/>
        <v>（含特）</v>
      </c>
      <c r="M35" s="16" t="str">
        <f t="shared" si="4"/>
        <v>一类国家级二等奖（含特）</v>
      </c>
      <c r="N35" s="19">
        <f>VLOOKUP(M35,表2.获奖金额及对应奖项!A:D,4,0)</f>
        <v>2000</v>
      </c>
      <c r="O35" s="17" t="s">
        <v>26</v>
      </c>
      <c r="P35" s="20">
        <v>0.3333</v>
      </c>
      <c r="Q35" s="19">
        <f t="shared" si="7"/>
        <v>666.6</v>
      </c>
      <c r="R35" s="19" t="str">
        <f>IF(COUNT(FIND({1,2,3,4,5,6,7,8,9,0},Q35))&gt;0,"","仅证书")</f>
        <v/>
      </c>
    </row>
    <row r="36" ht="15.75" spans="1:18">
      <c r="A36" s="16">
        <v>34</v>
      </c>
      <c r="B36" s="17" t="s">
        <v>108</v>
      </c>
      <c r="C36" s="17" t="s">
        <v>109</v>
      </c>
      <c r="D36" s="17" t="s">
        <v>20</v>
      </c>
      <c r="E36" s="17" t="s">
        <v>29</v>
      </c>
      <c r="F36" s="17" t="s">
        <v>110</v>
      </c>
      <c r="G36" s="18">
        <v>45519</v>
      </c>
      <c r="H36" s="19" t="str">
        <f>VLOOKUP(F36,表1.全国普通高校大学生竞赛排行榜!B:C,2,0)</f>
        <v>二类</v>
      </c>
      <c r="I36" s="17" t="s">
        <v>23</v>
      </c>
      <c r="J36" s="17" t="s">
        <v>24</v>
      </c>
      <c r="K36" s="17" t="s">
        <v>25</v>
      </c>
      <c r="L36" s="16" t="str">
        <f t="shared" si="3"/>
        <v>（不含特）</v>
      </c>
      <c r="M36" s="16" t="str">
        <f t="shared" si="4"/>
        <v>二类国家级一等奖（不含特）</v>
      </c>
      <c r="N36" s="19">
        <f>VLOOKUP(M36,表2.获奖金额及对应奖项!A:D,4,0)</f>
        <v>3000</v>
      </c>
      <c r="O36" s="17" t="s">
        <v>56</v>
      </c>
      <c r="P36" s="20">
        <v>1</v>
      </c>
      <c r="Q36" s="19">
        <f t="shared" si="7"/>
        <v>3000</v>
      </c>
      <c r="R36" s="19" t="str">
        <f>IF(COUNT(FIND({1,2,3,4,5,6,7,8,9,0},Q36))&gt;0,"","仅证书")</f>
        <v/>
      </c>
    </row>
    <row r="37" ht="15.75" spans="1:18">
      <c r="A37" s="16">
        <v>35</v>
      </c>
      <c r="B37" s="17" t="s">
        <v>111</v>
      </c>
      <c r="C37" s="17" t="s">
        <v>112</v>
      </c>
      <c r="D37" s="17" t="s">
        <v>20</v>
      </c>
      <c r="E37" s="17" t="s">
        <v>29</v>
      </c>
      <c r="F37" s="17" t="s">
        <v>40</v>
      </c>
      <c r="G37" s="18">
        <v>45445</v>
      </c>
      <c r="H37" s="19" t="str">
        <f>VLOOKUP(F37,表1.全国普通高校大学生竞赛排行榜!B:C,2,0)</f>
        <v>二类</v>
      </c>
      <c r="I37" s="17" t="s">
        <v>23</v>
      </c>
      <c r="J37" s="17" t="s">
        <v>41</v>
      </c>
      <c r="K37" s="17" t="s">
        <v>25</v>
      </c>
      <c r="L37" s="16" t="str">
        <f t="shared" si="3"/>
        <v>（不含特）</v>
      </c>
      <c r="M37" s="16" t="str">
        <f t="shared" si="4"/>
        <v>二类国家级三等奖（不含特）</v>
      </c>
      <c r="N37" s="19">
        <f>VLOOKUP(M37,表2.获奖金额及对应奖项!A:D,4,0)</f>
        <v>1500</v>
      </c>
      <c r="O37" s="17" t="s">
        <v>26</v>
      </c>
      <c r="P37" s="20">
        <v>0.875</v>
      </c>
      <c r="Q37" s="19">
        <f t="shared" si="7"/>
        <v>1312.5</v>
      </c>
      <c r="R37" s="19" t="str">
        <f>IF(COUNT(FIND({1,2,3,4,5,6,7,8,9,0},Q37))&gt;0,"","仅证书")</f>
        <v/>
      </c>
    </row>
    <row r="38" ht="15.75" spans="1:18">
      <c r="A38" s="16">
        <v>36</v>
      </c>
      <c r="B38" s="17" t="s">
        <v>18</v>
      </c>
      <c r="C38" s="17" t="s">
        <v>19</v>
      </c>
      <c r="D38" s="17" t="s">
        <v>20</v>
      </c>
      <c r="E38" s="17" t="s">
        <v>29</v>
      </c>
      <c r="F38" s="17" t="s">
        <v>113</v>
      </c>
      <c r="G38" s="18">
        <v>45505</v>
      </c>
      <c r="H38" s="19" t="str">
        <f>VLOOKUP(F38,表1.全国普通高校大学生竞赛排行榜!B:C,2,0)</f>
        <v>二类</v>
      </c>
      <c r="I38" s="17" t="s">
        <v>23</v>
      </c>
      <c r="J38" s="17" t="s">
        <v>41</v>
      </c>
      <c r="K38" s="17" t="s">
        <v>25</v>
      </c>
      <c r="L38" s="16" t="str">
        <f t="shared" si="3"/>
        <v>（不含特）</v>
      </c>
      <c r="M38" s="16" t="str">
        <f t="shared" si="4"/>
        <v>二类国家级三等奖（不含特）</v>
      </c>
      <c r="N38" s="19">
        <f>VLOOKUP(M38,表2.获奖金额及对应奖项!A:D,4,0)</f>
        <v>1500</v>
      </c>
      <c r="O38" s="17" t="s">
        <v>26</v>
      </c>
      <c r="P38" s="20">
        <v>0.4</v>
      </c>
      <c r="Q38" s="19">
        <f t="shared" si="7"/>
        <v>600</v>
      </c>
      <c r="R38" s="19" t="str">
        <f>IF(COUNT(FIND({1,2,3,4,5,6,7,8,9,0},Q38))&gt;0,"","仅证书")</f>
        <v/>
      </c>
    </row>
    <row r="39" ht="15.75" spans="1:18">
      <c r="A39" s="16">
        <v>37</v>
      </c>
      <c r="B39" s="17" t="s">
        <v>114</v>
      </c>
      <c r="C39" s="17" t="s">
        <v>115</v>
      </c>
      <c r="D39" s="17" t="s">
        <v>20</v>
      </c>
      <c r="E39" s="17" t="s">
        <v>29</v>
      </c>
      <c r="F39" s="17" t="s">
        <v>22</v>
      </c>
      <c r="G39" s="18">
        <v>45242</v>
      </c>
      <c r="H39" s="19" t="str">
        <f>VLOOKUP(F39,表1.全国普通高校大学生竞赛排行榜!B:C,2,0)</f>
        <v>二类</v>
      </c>
      <c r="I39" s="17" t="s">
        <v>23</v>
      </c>
      <c r="J39" s="17" t="s">
        <v>24</v>
      </c>
      <c r="K39" s="17" t="s">
        <v>25</v>
      </c>
      <c r="L39" s="16" t="str">
        <f t="shared" si="3"/>
        <v>（不含特）</v>
      </c>
      <c r="M39" s="16" t="str">
        <f t="shared" si="4"/>
        <v>二类国家级一等奖（不含特）</v>
      </c>
      <c r="N39" s="19">
        <f>VLOOKUP(M39,表2.获奖金额及对应奖项!A:D,4,0)</f>
        <v>3000</v>
      </c>
      <c r="O39" s="17" t="s">
        <v>26</v>
      </c>
      <c r="P39" s="20">
        <v>0.6666</v>
      </c>
      <c r="Q39" s="19">
        <f t="shared" si="7"/>
        <v>1999.8</v>
      </c>
      <c r="R39" s="19" t="str">
        <f>IF(COUNT(FIND({1,2,3,4,5,6,7,8,9,0},Q39))&gt;0,"","仅证书")</f>
        <v/>
      </c>
    </row>
    <row r="40" ht="15.75" spans="1:18">
      <c r="A40" s="16">
        <v>38</v>
      </c>
      <c r="B40" s="17" t="s">
        <v>116</v>
      </c>
      <c r="C40" s="17" t="s">
        <v>117</v>
      </c>
      <c r="D40" s="17" t="s">
        <v>20</v>
      </c>
      <c r="E40" s="17" t="s">
        <v>29</v>
      </c>
      <c r="F40" s="17" t="s">
        <v>46</v>
      </c>
      <c r="G40" s="18">
        <v>45231</v>
      </c>
      <c r="H40" s="19" t="str">
        <f>VLOOKUP(F40,表1.全国普通高校大学生竞赛排行榜!B:C,2,0)</f>
        <v>二类</v>
      </c>
      <c r="I40" s="17" t="s">
        <v>23</v>
      </c>
      <c r="J40" s="17" t="s">
        <v>37</v>
      </c>
      <c r="K40" s="17" t="s">
        <v>25</v>
      </c>
      <c r="L40" s="16" t="str">
        <f t="shared" si="3"/>
        <v>（不含特）</v>
      </c>
      <c r="M40" s="16" t="str">
        <f t="shared" si="4"/>
        <v>二类国家级二等奖（不含特）</v>
      </c>
      <c r="N40" s="19">
        <f>VLOOKUP(M40,表2.获奖金额及对应奖项!A:D,4,0)</f>
        <v>2000</v>
      </c>
      <c r="O40" s="17" t="s">
        <v>26</v>
      </c>
      <c r="P40" s="20">
        <v>1</v>
      </c>
      <c r="Q40" s="19">
        <f t="shared" si="7"/>
        <v>2000</v>
      </c>
      <c r="R40" s="19" t="str">
        <f>IF(COUNT(FIND({1,2,3,4,5,6,7,8,9,0},Q40))&gt;0,"","仅证书")</f>
        <v/>
      </c>
    </row>
    <row r="41" ht="15.75" spans="1:18">
      <c r="A41" s="16">
        <v>39</v>
      </c>
      <c r="B41" s="17" t="s">
        <v>118</v>
      </c>
      <c r="C41" s="17" t="s">
        <v>119</v>
      </c>
      <c r="D41" s="17" t="s">
        <v>20</v>
      </c>
      <c r="E41" s="17" t="s">
        <v>29</v>
      </c>
      <c r="F41" s="17" t="s">
        <v>72</v>
      </c>
      <c r="G41" s="18">
        <v>45438</v>
      </c>
      <c r="H41" s="19" t="str">
        <f>VLOOKUP(F41,表1.全国普通高校大学生竞赛排行榜!B:C,2,0)</f>
        <v>二类</v>
      </c>
      <c r="I41" s="17" t="s">
        <v>23</v>
      </c>
      <c r="J41" s="17" t="s">
        <v>24</v>
      </c>
      <c r="K41" s="17" t="s">
        <v>25</v>
      </c>
      <c r="L41" s="16" t="str">
        <f t="shared" si="3"/>
        <v>（不含特）</v>
      </c>
      <c r="M41" s="16" t="str">
        <f t="shared" si="4"/>
        <v>二类国家级一等奖（不含特）</v>
      </c>
      <c r="N41" s="19">
        <f>VLOOKUP(M41,表2.获奖金额及对应奖项!A:D,4,0)</f>
        <v>3000</v>
      </c>
      <c r="O41" s="17" t="s">
        <v>56</v>
      </c>
      <c r="P41" s="20">
        <v>1</v>
      </c>
      <c r="Q41" s="19">
        <v>104</v>
      </c>
      <c r="R41" s="19" t="str">
        <f>IF(COUNT(FIND({1,2,3,4,5,6,7,8,9,0},Q41))&gt;0,"","仅证书")</f>
        <v/>
      </c>
    </row>
    <row r="42" ht="15.75" spans="1:18">
      <c r="A42" s="16">
        <v>40</v>
      </c>
      <c r="B42" s="17" t="s">
        <v>120</v>
      </c>
      <c r="C42" s="17" t="s">
        <v>121</v>
      </c>
      <c r="D42" s="17" t="s">
        <v>20</v>
      </c>
      <c r="E42" s="17" t="s">
        <v>29</v>
      </c>
      <c r="F42" s="17" t="s">
        <v>50</v>
      </c>
      <c r="G42" s="18">
        <v>45413</v>
      </c>
      <c r="H42" s="19" t="str">
        <f>VLOOKUP(F42,表1.全国普通高校大学生竞赛排行榜!B:C,2,0)</f>
        <v>二类</v>
      </c>
      <c r="I42" s="17" t="s">
        <v>31</v>
      </c>
      <c r="J42" s="17" t="s">
        <v>37</v>
      </c>
      <c r="K42" s="17" t="s">
        <v>25</v>
      </c>
      <c r="L42" s="16" t="str">
        <f t="shared" si="3"/>
        <v>（不含特）</v>
      </c>
      <c r="M42" s="16" t="str">
        <f t="shared" si="4"/>
        <v>二类省部级二等奖（不含特）</v>
      </c>
      <c r="N42" s="19">
        <f>VLOOKUP(M42,表2.获奖金额及对应奖项!A:D,4,0)</f>
        <v>800</v>
      </c>
      <c r="O42" s="17" t="s">
        <v>56</v>
      </c>
      <c r="P42" s="20">
        <v>1</v>
      </c>
      <c r="Q42" s="19">
        <f t="shared" ref="Q42:Q49" si="8">N42*P42</f>
        <v>800</v>
      </c>
      <c r="R42" s="19" t="str">
        <f>IF(COUNT(FIND({1,2,3,4,5,6,7,8,9,0},Q42))&gt;0,"","仅证书")</f>
        <v/>
      </c>
    </row>
    <row r="43" ht="15.75" spans="1:18">
      <c r="A43" s="16">
        <v>41</v>
      </c>
      <c r="B43" s="17" t="s">
        <v>122</v>
      </c>
      <c r="C43" s="17" t="s">
        <v>123</v>
      </c>
      <c r="D43" s="17" t="s">
        <v>20</v>
      </c>
      <c r="E43" s="17" t="s">
        <v>29</v>
      </c>
      <c r="F43" s="17" t="s">
        <v>107</v>
      </c>
      <c r="G43" s="18">
        <v>45261</v>
      </c>
      <c r="H43" s="19" t="str">
        <f>VLOOKUP(F43,表1.全国普通高校大学生竞赛排行榜!B:C,2,0)</f>
        <v>一类</v>
      </c>
      <c r="I43" s="17" t="s">
        <v>23</v>
      </c>
      <c r="J43" s="17" t="s">
        <v>41</v>
      </c>
      <c r="K43" s="17" t="s">
        <v>33</v>
      </c>
      <c r="L43" s="16" t="str">
        <f t="shared" si="3"/>
        <v>（含特）</v>
      </c>
      <c r="M43" s="16" t="str">
        <f t="shared" si="4"/>
        <v>一类国家级三等奖（含特）</v>
      </c>
      <c r="N43" s="19">
        <f>VLOOKUP(M43,表2.获奖金额及对应奖项!A:D,4,0)</f>
        <v>1000</v>
      </c>
      <c r="O43" s="17" t="s">
        <v>26</v>
      </c>
      <c r="P43" s="20">
        <v>1</v>
      </c>
      <c r="Q43" s="19">
        <f t="shared" si="8"/>
        <v>1000</v>
      </c>
      <c r="R43" s="19" t="str">
        <f>IF(COUNT(FIND({1,2,3,4,5,6,7,8,9,0},Q43))&gt;0,"","仅证书")</f>
        <v/>
      </c>
    </row>
    <row r="44" ht="15.75" spans="1:18">
      <c r="A44" s="16">
        <v>42</v>
      </c>
      <c r="B44" s="17" t="s">
        <v>124</v>
      </c>
      <c r="C44" s="17" t="s">
        <v>125</v>
      </c>
      <c r="D44" s="17" t="s">
        <v>20</v>
      </c>
      <c r="E44" s="17" t="s">
        <v>29</v>
      </c>
      <c r="F44" s="17" t="s">
        <v>107</v>
      </c>
      <c r="G44" s="18">
        <v>45261</v>
      </c>
      <c r="H44" s="19" t="str">
        <f>VLOOKUP(F44,表1.全国普通高校大学生竞赛排行榜!B:C,2,0)</f>
        <v>一类</v>
      </c>
      <c r="I44" s="17" t="s">
        <v>23</v>
      </c>
      <c r="J44" s="17" t="s">
        <v>37</v>
      </c>
      <c r="K44" s="17" t="s">
        <v>33</v>
      </c>
      <c r="L44" s="16" t="str">
        <f t="shared" ref="L44:L75" si="9">_xlfn.IFS(K44="是","（含特）",K44="否","（不含特）")</f>
        <v>（含特）</v>
      </c>
      <c r="M44" s="16" t="str">
        <f t="shared" ref="M44:M75" si="10">H44&amp;I44&amp;J44&amp;L44</f>
        <v>一类国家级二等奖（含特）</v>
      </c>
      <c r="N44" s="19">
        <f>VLOOKUP(M44,表2.获奖金额及对应奖项!A:D,4,0)</f>
        <v>2000</v>
      </c>
      <c r="O44" s="17" t="s">
        <v>26</v>
      </c>
      <c r="P44" s="20">
        <v>0.1667</v>
      </c>
      <c r="Q44" s="19">
        <f t="shared" si="8"/>
        <v>333.4</v>
      </c>
      <c r="R44" s="19" t="str">
        <f>IF(COUNT(FIND({1,2,3,4,5,6,7,8,9,0},Q44))&gt;0,"","仅证书")</f>
        <v/>
      </c>
    </row>
    <row r="45" ht="15.75" spans="1:18">
      <c r="A45" s="16">
        <v>43</v>
      </c>
      <c r="B45" s="17" t="s">
        <v>126</v>
      </c>
      <c r="C45" s="17" t="s">
        <v>127</v>
      </c>
      <c r="D45" s="17" t="s">
        <v>20</v>
      </c>
      <c r="E45" s="17" t="s">
        <v>29</v>
      </c>
      <c r="F45" s="17" t="s">
        <v>107</v>
      </c>
      <c r="G45" s="18">
        <v>45261</v>
      </c>
      <c r="H45" s="19" t="str">
        <f>VLOOKUP(F45,表1.全国普通高校大学生竞赛排行榜!B:C,2,0)</f>
        <v>一类</v>
      </c>
      <c r="I45" s="17" t="s">
        <v>23</v>
      </c>
      <c r="J45" s="17" t="s">
        <v>24</v>
      </c>
      <c r="K45" s="17" t="s">
        <v>33</v>
      </c>
      <c r="L45" s="16" t="str">
        <f t="shared" si="9"/>
        <v>（含特）</v>
      </c>
      <c r="M45" s="16" t="str">
        <f t="shared" si="10"/>
        <v>一类国家级一等奖（含特）</v>
      </c>
      <c r="N45" s="19">
        <f>VLOOKUP(M45,表2.获奖金额及对应奖项!A:D,4,0)</f>
        <v>5000</v>
      </c>
      <c r="O45" s="17" t="s">
        <v>26</v>
      </c>
      <c r="P45" s="20">
        <v>0.14</v>
      </c>
      <c r="Q45" s="19">
        <f t="shared" si="8"/>
        <v>700</v>
      </c>
      <c r="R45" s="19" t="str">
        <f>IF(COUNT(FIND({1,2,3,4,5,6,7,8,9,0},Q45))&gt;0,"","仅证书")</f>
        <v/>
      </c>
    </row>
    <row r="46" ht="15.75" spans="1:18">
      <c r="A46" s="16">
        <v>44</v>
      </c>
      <c r="B46" s="17" t="s">
        <v>128</v>
      </c>
      <c r="C46" s="17" t="s">
        <v>129</v>
      </c>
      <c r="D46" s="17" t="s">
        <v>20</v>
      </c>
      <c r="E46" s="17" t="s">
        <v>29</v>
      </c>
      <c r="F46" s="17" t="s">
        <v>40</v>
      </c>
      <c r="G46" s="18">
        <v>45413</v>
      </c>
      <c r="H46" s="19" t="str">
        <f>VLOOKUP(F46,表1.全国普通高校大学生竞赛排行榜!B:C,2,0)</f>
        <v>二类</v>
      </c>
      <c r="I46" s="17" t="s">
        <v>31</v>
      </c>
      <c r="J46" s="17" t="s">
        <v>37</v>
      </c>
      <c r="K46" s="17" t="s">
        <v>25</v>
      </c>
      <c r="L46" s="16" t="str">
        <f t="shared" si="9"/>
        <v>（不含特）</v>
      </c>
      <c r="M46" s="16" t="str">
        <f t="shared" si="10"/>
        <v>二类省部级二等奖（不含特）</v>
      </c>
      <c r="N46" s="19">
        <f>VLOOKUP(M46,表2.获奖金额及对应奖项!A:D,4,0)</f>
        <v>800</v>
      </c>
      <c r="O46" s="17" t="s">
        <v>26</v>
      </c>
      <c r="P46" s="20">
        <v>0.35</v>
      </c>
      <c r="Q46" s="19">
        <f t="shared" si="8"/>
        <v>280</v>
      </c>
      <c r="R46" s="19" t="str">
        <f>IF(COUNT(FIND({1,2,3,4,5,6,7,8,9,0},Q46))&gt;0,"","仅证书")</f>
        <v/>
      </c>
    </row>
    <row r="47" ht="15.75" spans="1:18">
      <c r="A47" s="16">
        <v>45</v>
      </c>
      <c r="B47" s="17" t="s">
        <v>130</v>
      </c>
      <c r="C47" s="17" t="s">
        <v>131</v>
      </c>
      <c r="D47" s="17" t="s">
        <v>20</v>
      </c>
      <c r="E47" s="17" t="s">
        <v>29</v>
      </c>
      <c r="F47" s="17" t="s">
        <v>132</v>
      </c>
      <c r="G47" s="18">
        <v>45562</v>
      </c>
      <c r="H47" s="19" t="str">
        <f>VLOOKUP(F47,表1.全国普通高校大学生竞赛排行榜!B:C,2,0)</f>
        <v>二类</v>
      </c>
      <c r="I47" s="17" t="s">
        <v>31</v>
      </c>
      <c r="J47" s="17" t="s">
        <v>37</v>
      </c>
      <c r="K47" s="17" t="s">
        <v>25</v>
      </c>
      <c r="L47" s="16" t="str">
        <f t="shared" si="9"/>
        <v>（不含特）</v>
      </c>
      <c r="M47" s="16" t="str">
        <f t="shared" si="10"/>
        <v>二类省部级二等奖（不含特）</v>
      </c>
      <c r="N47" s="19">
        <f>VLOOKUP(M47,表2.获奖金额及对应奖项!A:D,4,0)</f>
        <v>800</v>
      </c>
      <c r="O47" s="17" t="s">
        <v>26</v>
      </c>
      <c r="P47" s="20">
        <v>1</v>
      </c>
      <c r="Q47" s="19">
        <f t="shared" si="8"/>
        <v>800</v>
      </c>
      <c r="R47" s="19" t="str">
        <f>IF(COUNT(FIND({1,2,3,4,5,6,7,8,9,0},Q47))&gt;0,"","仅证书")</f>
        <v/>
      </c>
    </row>
    <row r="48" ht="15.75" spans="1:18">
      <c r="A48" s="16">
        <v>46</v>
      </c>
      <c r="B48" s="17" t="s">
        <v>133</v>
      </c>
      <c r="C48" s="17" t="s">
        <v>134</v>
      </c>
      <c r="D48" s="17" t="s">
        <v>20</v>
      </c>
      <c r="E48" s="17" t="s">
        <v>29</v>
      </c>
      <c r="F48" s="17" t="s">
        <v>40</v>
      </c>
      <c r="G48" s="18">
        <v>45412</v>
      </c>
      <c r="H48" s="19" t="str">
        <f>VLOOKUP(F48,表1.全国普通高校大学生竞赛排行榜!B:C,2,0)</f>
        <v>二类</v>
      </c>
      <c r="I48" s="17" t="s">
        <v>31</v>
      </c>
      <c r="J48" s="17" t="s">
        <v>24</v>
      </c>
      <c r="K48" s="17" t="s">
        <v>25</v>
      </c>
      <c r="L48" s="16" t="str">
        <f t="shared" si="9"/>
        <v>（不含特）</v>
      </c>
      <c r="M48" s="16" t="str">
        <f t="shared" si="10"/>
        <v>二类省部级一等奖（不含特）</v>
      </c>
      <c r="N48" s="19">
        <f>VLOOKUP(M48,表2.获奖金额及对应奖项!A:D,4,0)</f>
        <v>1000</v>
      </c>
      <c r="O48" s="17" t="s">
        <v>26</v>
      </c>
      <c r="P48" s="20">
        <v>1</v>
      </c>
      <c r="Q48" s="19">
        <f t="shared" si="8"/>
        <v>1000</v>
      </c>
      <c r="R48" s="19" t="str">
        <f>IF(COUNT(FIND({1,2,3,4,5,6,7,8,9,0},Q48))&gt;0,"","仅证书")</f>
        <v/>
      </c>
    </row>
    <row r="49" ht="15.75" spans="1:18">
      <c r="A49" s="16">
        <v>47</v>
      </c>
      <c r="B49" s="17" t="s">
        <v>135</v>
      </c>
      <c r="C49" s="17" t="s">
        <v>136</v>
      </c>
      <c r="D49" s="17" t="s">
        <v>20</v>
      </c>
      <c r="E49" s="17" t="s">
        <v>29</v>
      </c>
      <c r="F49" s="17" t="s">
        <v>36</v>
      </c>
      <c r="G49" s="18">
        <v>45505</v>
      </c>
      <c r="H49" s="19" t="str">
        <f>VLOOKUP(F49,表1.全国普通高校大学生竞赛排行榜!B:C,2,0)</f>
        <v>二类</v>
      </c>
      <c r="I49" s="17" t="s">
        <v>23</v>
      </c>
      <c r="J49" s="17" t="s">
        <v>41</v>
      </c>
      <c r="K49" s="17" t="s">
        <v>25</v>
      </c>
      <c r="L49" s="16" t="str">
        <f t="shared" si="9"/>
        <v>（不含特）</v>
      </c>
      <c r="M49" s="16" t="str">
        <f t="shared" si="10"/>
        <v>二类国家级三等奖（不含特）</v>
      </c>
      <c r="N49" s="19">
        <f>VLOOKUP(M49,表2.获奖金额及对应奖项!A:D,4,0)</f>
        <v>1500</v>
      </c>
      <c r="O49" s="17" t="s">
        <v>26</v>
      </c>
      <c r="P49" s="20">
        <v>0.5</v>
      </c>
      <c r="Q49" s="19">
        <f t="shared" si="8"/>
        <v>750</v>
      </c>
      <c r="R49" s="19" t="str">
        <f>IF(COUNT(FIND({1,2,3,4,5,6,7,8,9,0},Q49))&gt;0,"","仅证书")</f>
        <v/>
      </c>
    </row>
    <row r="50" ht="15.75" spans="1:18">
      <c r="A50" s="16">
        <v>48</v>
      </c>
      <c r="B50" s="17" t="s">
        <v>137</v>
      </c>
      <c r="C50" s="17" t="s">
        <v>138</v>
      </c>
      <c r="D50" s="17" t="s">
        <v>20</v>
      </c>
      <c r="E50" s="17" t="s">
        <v>29</v>
      </c>
      <c r="F50" s="17" t="s">
        <v>139</v>
      </c>
      <c r="G50" s="18">
        <v>45505</v>
      </c>
      <c r="H50" s="19" t="str">
        <f>VLOOKUP(F50,表1.全国普通高校大学生竞赛排行榜!B:C,2,0)</f>
        <v>二类</v>
      </c>
      <c r="I50" s="17" t="s">
        <v>23</v>
      </c>
      <c r="J50" s="17" t="s">
        <v>41</v>
      </c>
      <c r="K50" s="17" t="s">
        <v>33</v>
      </c>
      <c r="L50" s="16" t="str">
        <f t="shared" si="9"/>
        <v>（含特）</v>
      </c>
      <c r="M50" s="16" t="str">
        <f t="shared" si="10"/>
        <v>二类国家级三等奖（含特）</v>
      </c>
      <c r="N50" s="19">
        <f>VLOOKUP(M50,表2.获奖金额及对应奖项!A:D,4,0)</f>
        <v>1000</v>
      </c>
      <c r="O50" s="17" t="s">
        <v>26</v>
      </c>
      <c r="P50" s="20">
        <v>0.312</v>
      </c>
      <c r="Q50" s="19">
        <v>105</v>
      </c>
      <c r="R50" s="19" t="str">
        <f>IF(COUNT(FIND({1,2,3,4,5,6,7,8,9,0},Q50))&gt;0,"","仅证书")</f>
        <v/>
      </c>
    </row>
    <row r="51" ht="15.75" spans="1:18">
      <c r="A51" s="16">
        <v>49</v>
      </c>
      <c r="B51" s="17" t="s">
        <v>140</v>
      </c>
      <c r="C51" s="17" t="s">
        <v>141</v>
      </c>
      <c r="D51" s="17" t="s">
        <v>20</v>
      </c>
      <c r="E51" s="17" t="s">
        <v>29</v>
      </c>
      <c r="F51" s="17" t="s">
        <v>139</v>
      </c>
      <c r="G51" s="18">
        <v>45505</v>
      </c>
      <c r="H51" s="19" t="str">
        <f>VLOOKUP(F51,表1.全国普通高校大学生竞赛排行榜!B:C,2,0)</f>
        <v>二类</v>
      </c>
      <c r="I51" s="17" t="s">
        <v>23</v>
      </c>
      <c r="J51" s="17" t="s">
        <v>41</v>
      </c>
      <c r="K51" s="17" t="s">
        <v>33</v>
      </c>
      <c r="L51" s="16" t="str">
        <f t="shared" si="9"/>
        <v>（含特）</v>
      </c>
      <c r="M51" s="16" t="str">
        <f t="shared" si="10"/>
        <v>二类国家级三等奖（含特）</v>
      </c>
      <c r="N51" s="19">
        <f>VLOOKUP(M51,表2.获奖金额及对应奖项!A:D,4,0)</f>
        <v>1000</v>
      </c>
      <c r="O51" s="17" t="s">
        <v>26</v>
      </c>
      <c r="P51" s="20">
        <v>0.156</v>
      </c>
      <c r="Q51" s="19">
        <f t="shared" ref="Q51:Q58" si="11">N51*P51</f>
        <v>156</v>
      </c>
      <c r="R51" s="19" t="str">
        <f>IF(COUNT(FIND({1,2,3,4,5,6,7,8,9,0},Q51))&gt;0,"","仅证书")</f>
        <v/>
      </c>
    </row>
    <row r="52" ht="15.75" spans="1:18">
      <c r="A52" s="16">
        <v>50</v>
      </c>
      <c r="B52" s="17" t="s">
        <v>142</v>
      </c>
      <c r="C52" s="17" t="s">
        <v>143</v>
      </c>
      <c r="D52" s="17" t="s">
        <v>20</v>
      </c>
      <c r="E52" s="17" t="s">
        <v>29</v>
      </c>
      <c r="F52" s="17" t="s">
        <v>22</v>
      </c>
      <c r="G52" s="18">
        <v>45445</v>
      </c>
      <c r="H52" s="19" t="str">
        <f>VLOOKUP(F52,表1.全国普通高校大学生竞赛排行榜!B:C,2,0)</f>
        <v>二类</v>
      </c>
      <c r="I52" s="17" t="s">
        <v>23</v>
      </c>
      <c r="J52" s="17" t="s">
        <v>37</v>
      </c>
      <c r="K52" s="17" t="s">
        <v>25</v>
      </c>
      <c r="L52" s="16" t="str">
        <f t="shared" si="9"/>
        <v>（不含特）</v>
      </c>
      <c r="M52" s="16" t="str">
        <f t="shared" si="10"/>
        <v>二类国家级二等奖（不含特）</v>
      </c>
      <c r="N52" s="19">
        <f>VLOOKUP(M52,表2.获奖金额及对应奖项!A:D,4,0)</f>
        <v>2000</v>
      </c>
      <c r="O52" s="17" t="s">
        <v>26</v>
      </c>
      <c r="P52" s="20">
        <v>0.5</v>
      </c>
      <c r="Q52" s="19">
        <f t="shared" si="11"/>
        <v>1000</v>
      </c>
      <c r="R52" s="19" t="str">
        <f>IF(COUNT(FIND({1,2,3,4,5,6,7,8,9,0},Q52))&gt;0,"","仅证书")</f>
        <v/>
      </c>
    </row>
    <row r="53" ht="15.75" spans="1:18">
      <c r="A53" s="16">
        <v>51</v>
      </c>
      <c r="B53" s="17" t="s">
        <v>144</v>
      </c>
      <c r="C53" s="17" t="s">
        <v>145</v>
      </c>
      <c r="D53" s="17" t="s">
        <v>20</v>
      </c>
      <c r="E53" s="17" t="s">
        <v>29</v>
      </c>
      <c r="F53" s="17" t="s">
        <v>40</v>
      </c>
      <c r="G53" s="18">
        <v>45412</v>
      </c>
      <c r="H53" s="19" t="str">
        <f>VLOOKUP(F53,表1.全国普通高校大学生竞赛排行榜!B:C,2,0)</f>
        <v>二类</v>
      </c>
      <c r="I53" s="17" t="s">
        <v>31</v>
      </c>
      <c r="J53" s="17" t="s">
        <v>24</v>
      </c>
      <c r="K53" s="17" t="s">
        <v>25</v>
      </c>
      <c r="L53" s="16" t="str">
        <f t="shared" si="9"/>
        <v>（不含特）</v>
      </c>
      <c r="M53" s="16" t="str">
        <f t="shared" si="10"/>
        <v>二类省部级一等奖（不含特）</v>
      </c>
      <c r="N53" s="19">
        <f>VLOOKUP(M53,表2.获奖金额及对应奖项!A:D,4,0)</f>
        <v>1000</v>
      </c>
      <c r="O53" s="17" t="s">
        <v>26</v>
      </c>
      <c r="P53" s="20">
        <v>0.2</v>
      </c>
      <c r="Q53" s="19">
        <f t="shared" si="11"/>
        <v>200</v>
      </c>
      <c r="R53" s="19" t="str">
        <f>IF(COUNT(FIND({1,2,3,4,5,6,7,8,9,0},Q53))&gt;0,"","仅证书")</f>
        <v/>
      </c>
    </row>
    <row r="54" ht="15.75" spans="1:18">
      <c r="A54" s="16">
        <v>52</v>
      </c>
      <c r="B54" s="17" t="s">
        <v>146</v>
      </c>
      <c r="C54" s="17" t="s">
        <v>147</v>
      </c>
      <c r="D54" s="17" t="s">
        <v>20</v>
      </c>
      <c r="E54" s="17" t="s">
        <v>29</v>
      </c>
      <c r="F54" s="17" t="s">
        <v>22</v>
      </c>
      <c r="G54" s="18">
        <v>45445</v>
      </c>
      <c r="H54" s="19" t="str">
        <f>VLOOKUP(F54,表1.全国普通高校大学生竞赛排行榜!B:C,2,0)</f>
        <v>二类</v>
      </c>
      <c r="I54" s="17" t="s">
        <v>23</v>
      </c>
      <c r="J54" s="17" t="s">
        <v>41</v>
      </c>
      <c r="K54" s="17" t="s">
        <v>25</v>
      </c>
      <c r="L54" s="16" t="str">
        <f t="shared" si="9"/>
        <v>（不含特）</v>
      </c>
      <c r="M54" s="16" t="str">
        <f t="shared" si="10"/>
        <v>二类国家级三等奖（不含特）</v>
      </c>
      <c r="N54" s="19">
        <f>VLOOKUP(M54,表2.获奖金额及对应奖项!A:D,4,0)</f>
        <v>1500</v>
      </c>
      <c r="O54" s="17" t="s">
        <v>26</v>
      </c>
      <c r="P54" s="20">
        <v>0.25</v>
      </c>
      <c r="Q54" s="19">
        <f t="shared" si="11"/>
        <v>375</v>
      </c>
      <c r="R54" s="19" t="str">
        <f>IF(COUNT(FIND({1,2,3,4,5,6,7,8,9,0},Q54))&gt;0,"","仅证书")</f>
        <v/>
      </c>
    </row>
    <row r="55" ht="15.75" spans="1:18">
      <c r="A55" s="16">
        <v>53</v>
      </c>
      <c r="B55" s="17" t="s">
        <v>148</v>
      </c>
      <c r="C55" s="17" t="s">
        <v>149</v>
      </c>
      <c r="D55" s="17" t="s">
        <v>20</v>
      </c>
      <c r="E55" s="17" t="s">
        <v>29</v>
      </c>
      <c r="F55" s="17" t="s">
        <v>40</v>
      </c>
      <c r="G55" s="18">
        <v>45445</v>
      </c>
      <c r="H55" s="19" t="str">
        <f>VLOOKUP(F55,表1.全国普通高校大学生竞赛排行榜!B:C,2,0)</f>
        <v>二类</v>
      </c>
      <c r="I55" s="17" t="s">
        <v>23</v>
      </c>
      <c r="J55" s="17" t="s">
        <v>24</v>
      </c>
      <c r="K55" s="17" t="s">
        <v>25</v>
      </c>
      <c r="L55" s="16" t="str">
        <f t="shared" si="9"/>
        <v>（不含特）</v>
      </c>
      <c r="M55" s="16" t="str">
        <f t="shared" si="10"/>
        <v>二类国家级一等奖（不含特）</v>
      </c>
      <c r="N55" s="19">
        <f>VLOOKUP(M55,表2.获奖金额及对应奖项!A:D,4,0)</f>
        <v>3000</v>
      </c>
      <c r="O55" s="17" t="s">
        <v>26</v>
      </c>
      <c r="P55" s="20">
        <v>0.8</v>
      </c>
      <c r="Q55" s="19">
        <f t="shared" si="11"/>
        <v>2400</v>
      </c>
      <c r="R55" s="19" t="str">
        <f>IF(COUNT(FIND({1,2,3,4,5,6,7,8,9,0},Q55))&gt;0,"","仅证书")</f>
        <v/>
      </c>
    </row>
    <row r="56" ht="15.75" spans="1:18">
      <c r="A56" s="16">
        <v>54</v>
      </c>
      <c r="B56" s="17" t="s">
        <v>150</v>
      </c>
      <c r="C56" s="17" t="s">
        <v>151</v>
      </c>
      <c r="D56" s="17" t="s">
        <v>20</v>
      </c>
      <c r="E56" s="17" t="s">
        <v>29</v>
      </c>
      <c r="F56" s="17" t="s">
        <v>139</v>
      </c>
      <c r="G56" s="18">
        <v>45505</v>
      </c>
      <c r="H56" s="19" t="str">
        <f>VLOOKUP(F56,表1.全国普通高校大学生竞赛排行榜!B:C,2,0)</f>
        <v>二类</v>
      </c>
      <c r="I56" s="17" t="s">
        <v>23</v>
      </c>
      <c r="J56" s="17" t="s">
        <v>41</v>
      </c>
      <c r="K56" s="17" t="s">
        <v>33</v>
      </c>
      <c r="L56" s="16" t="str">
        <f t="shared" si="9"/>
        <v>（含特）</v>
      </c>
      <c r="M56" s="16" t="str">
        <f t="shared" si="10"/>
        <v>二类国家级三等奖（含特）</v>
      </c>
      <c r="N56" s="19">
        <f>VLOOKUP(M56,表2.获奖金额及对应奖项!A:D,4,0)</f>
        <v>1000</v>
      </c>
      <c r="O56" s="17" t="s">
        <v>26</v>
      </c>
      <c r="P56" s="20">
        <v>0.11</v>
      </c>
      <c r="Q56" s="19">
        <f t="shared" si="11"/>
        <v>110</v>
      </c>
      <c r="R56" s="19" t="str">
        <f>IF(COUNT(FIND({1,2,3,4,5,6,7,8,9,0},Q56))&gt;0,"","仅证书")</f>
        <v/>
      </c>
    </row>
    <row r="57" ht="15.75" spans="1:18">
      <c r="A57" s="16">
        <v>55</v>
      </c>
      <c r="B57" s="17" t="s">
        <v>152</v>
      </c>
      <c r="C57" s="17" t="s">
        <v>153</v>
      </c>
      <c r="D57" s="17" t="s">
        <v>20</v>
      </c>
      <c r="E57" s="17" t="s">
        <v>29</v>
      </c>
      <c r="F57" s="17" t="s">
        <v>107</v>
      </c>
      <c r="G57" s="18">
        <v>45261</v>
      </c>
      <c r="H57" s="19" t="str">
        <f>VLOOKUP(F57,表1.全国普通高校大学生竞赛排行榜!B:C,2,0)</f>
        <v>一类</v>
      </c>
      <c r="I57" s="17" t="s">
        <v>23</v>
      </c>
      <c r="J57" s="17" t="s">
        <v>24</v>
      </c>
      <c r="K57" s="17" t="s">
        <v>33</v>
      </c>
      <c r="L57" s="16" t="str">
        <f t="shared" si="9"/>
        <v>（含特）</v>
      </c>
      <c r="M57" s="16" t="str">
        <f t="shared" si="10"/>
        <v>一类国家级一等奖（含特）</v>
      </c>
      <c r="N57" s="19">
        <f>VLOOKUP(M57,表2.获奖金额及对应奖项!A:D,4,0)</f>
        <v>5000</v>
      </c>
      <c r="O57" s="17" t="s">
        <v>26</v>
      </c>
      <c r="P57" s="20">
        <v>0.2</v>
      </c>
      <c r="Q57" s="19">
        <f t="shared" si="11"/>
        <v>1000</v>
      </c>
      <c r="R57" s="19" t="str">
        <f>IF(COUNT(FIND({1,2,3,4,5,6,7,8,9,0},Q57))&gt;0,"","仅证书")</f>
        <v/>
      </c>
    </row>
    <row r="58" ht="15.75" spans="1:18">
      <c r="A58" s="16">
        <v>56</v>
      </c>
      <c r="B58" s="17" t="s">
        <v>154</v>
      </c>
      <c r="C58" s="17" t="s">
        <v>155</v>
      </c>
      <c r="D58" s="17" t="s">
        <v>20</v>
      </c>
      <c r="E58" s="17" t="s">
        <v>29</v>
      </c>
      <c r="F58" s="17" t="s">
        <v>79</v>
      </c>
      <c r="G58" s="18">
        <v>45517</v>
      </c>
      <c r="H58" s="19" t="str">
        <f>VLOOKUP(F58,表1.全国普通高校大学生竞赛排行榜!B:C,2,0)</f>
        <v>二类</v>
      </c>
      <c r="I58" s="17" t="s">
        <v>31</v>
      </c>
      <c r="J58" s="17" t="s">
        <v>37</v>
      </c>
      <c r="K58" s="17" t="s">
        <v>25</v>
      </c>
      <c r="L58" s="16" t="str">
        <f t="shared" si="9"/>
        <v>（不含特）</v>
      </c>
      <c r="M58" s="16" t="str">
        <f t="shared" si="10"/>
        <v>二类省部级二等奖（不含特）</v>
      </c>
      <c r="N58" s="19">
        <f>VLOOKUP(M58,表2.获奖金额及对应奖项!A:D,4,0)</f>
        <v>800</v>
      </c>
      <c r="O58" s="17" t="s">
        <v>26</v>
      </c>
      <c r="P58" s="20">
        <v>0.3</v>
      </c>
      <c r="Q58" s="19">
        <f t="shared" si="11"/>
        <v>240</v>
      </c>
      <c r="R58" s="19" t="str">
        <f>IF(COUNT(FIND({1,2,3,4,5,6,7,8,9,0},Q58))&gt;0,"","仅证书")</f>
        <v/>
      </c>
    </row>
    <row r="59" ht="15.75" spans="1:18">
      <c r="A59" s="16">
        <v>57</v>
      </c>
      <c r="B59" s="17" t="s">
        <v>156</v>
      </c>
      <c r="C59" s="17" t="s">
        <v>157</v>
      </c>
      <c r="D59" s="17" t="s">
        <v>20</v>
      </c>
      <c r="E59" s="17" t="s">
        <v>29</v>
      </c>
      <c r="F59" s="17" t="s">
        <v>158</v>
      </c>
      <c r="G59" s="18">
        <v>45444</v>
      </c>
      <c r="H59" s="19" t="str">
        <f>VLOOKUP(F59,表1.全国普通高校大学生竞赛排行榜!B:C,2,0)</f>
        <v>二类</v>
      </c>
      <c r="I59" s="17" t="s">
        <v>23</v>
      </c>
      <c r="J59" s="17" t="s">
        <v>41</v>
      </c>
      <c r="K59" s="17" t="s">
        <v>25</v>
      </c>
      <c r="L59" s="16" t="str">
        <f t="shared" si="9"/>
        <v>（不含特）</v>
      </c>
      <c r="M59" s="16" t="str">
        <f t="shared" si="10"/>
        <v>二类国家级三等奖（不含特）</v>
      </c>
      <c r="N59" s="19">
        <f>VLOOKUP(M59,表2.获奖金额及对应奖项!A:D,4,0)</f>
        <v>1500</v>
      </c>
      <c r="O59" s="17" t="s">
        <v>56</v>
      </c>
      <c r="P59" s="20">
        <v>1</v>
      </c>
      <c r="Q59" s="19">
        <v>106</v>
      </c>
      <c r="R59" s="19" t="str">
        <f>IF(COUNT(FIND({1,2,3,4,5,6,7,8,9,0},Q59))&gt;0,"","仅证书")</f>
        <v/>
      </c>
    </row>
    <row r="60" ht="15.75" spans="1:18">
      <c r="A60" s="16">
        <v>58</v>
      </c>
      <c r="B60" s="17" t="s">
        <v>159</v>
      </c>
      <c r="C60" s="17" t="s">
        <v>160</v>
      </c>
      <c r="D60" s="17" t="s">
        <v>20</v>
      </c>
      <c r="E60" s="17" t="s">
        <v>29</v>
      </c>
      <c r="F60" s="17" t="s">
        <v>50</v>
      </c>
      <c r="G60" s="18">
        <v>45413</v>
      </c>
      <c r="H60" s="19" t="str">
        <f>VLOOKUP(F60,表1.全国普通高校大学生竞赛排行榜!B:C,2,0)</f>
        <v>二类</v>
      </c>
      <c r="I60" s="17" t="s">
        <v>23</v>
      </c>
      <c r="J60" s="17" t="s">
        <v>37</v>
      </c>
      <c r="K60" s="17" t="s">
        <v>33</v>
      </c>
      <c r="L60" s="16" t="str">
        <f t="shared" si="9"/>
        <v>（含特）</v>
      </c>
      <c r="M60" s="16" t="str">
        <f t="shared" si="10"/>
        <v>二类国家级二等奖（含特）</v>
      </c>
      <c r="N60" s="19">
        <f>VLOOKUP(M60,表2.获奖金额及对应奖项!A:D,4,0)</f>
        <v>1500</v>
      </c>
      <c r="O60" s="17" t="s">
        <v>26</v>
      </c>
      <c r="P60" s="20">
        <v>0.25</v>
      </c>
      <c r="Q60" s="19">
        <f t="shared" ref="Q60:Q67" si="12">N60*P60</f>
        <v>375</v>
      </c>
      <c r="R60" s="19" t="str">
        <f>IF(COUNT(FIND({1,2,3,4,5,6,7,8,9,0},Q60))&gt;0,"","仅证书")</f>
        <v/>
      </c>
    </row>
    <row r="61" ht="15.75" spans="1:18">
      <c r="A61" s="16">
        <v>59</v>
      </c>
      <c r="B61" s="17" t="s">
        <v>159</v>
      </c>
      <c r="C61" s="17" t="s">
        <v>160</v>
      </c>
      <c r="D61" s="17" t="s">
        <v>20</v>
      </c>
      <c r="E61" s="17" t="s">
        <v>29</v>
      </c>
      <c r="F61" s="17" t="s">
        <v>22</v>
      </c>
      <c r="G61" s="18">
        <v>45242</v>
      </c>
      <c r="H61" s="19" t="str">
        <f>VLOOKUP(F61,表1.全国普通高校大学生竞赛排行榜!B:C,2,0)</f>
        <v>二类</v>
      </c>
      <c r="I61" s="17" t="s">
        <v>23</v>
      </c>
      <c r="J61" s="17" t="s">
        <v>24</v>
      </c>
      <c r="K61" s="17" t="s">
        <v>25</v>
      </c>
      <c r="L61" s="16" t="str">
        <f t="shared" si="9"/>
        <v>（不含特）</v>
      </c>
      <c r="M61" s="16" t="str">
        <f t="shared" si="10"/>
        <v>二类国家级一等奖（不含特）</v>
      </c>
      <c r="N61" s="19">
        <f>VLOOKUP(M61,表2.获奖金额及对应奖项!A:D,4,0)</f>
        <v>3000</v>
      </c>
      <c r="O61" s="17" t="s">
        <v>26</v>
      </c>
      <c r="P61" s="20">
        <v>0.25</v>
      </c>
      <c r="Q61" s="19">
        <f t="shared" si="12"/>
        <v>750</v>
      </c>
      <c r="R61" s="19" t="str">
        <f>IF(COUNT(FIND({1,2,3,4,5,6,7,8,9,0},Q61))&gt;0,"","仅证书")</f>
        <v/>
      </c>
    </row>
    <row r="62" ht="15.75" spans="1:18">
      <c r="A62" s="16">
        <v>60</v>
      </c>
      <c r="B62" s="17" t="s">
        <v>161</v>
      </c>
      <c r="C62" s="17" t="s">
        <v>162</v>
      </c>
      <c r="D62" s="17" t="s">
        <v>20</v>
      </c>
      <c r="E62" s="17" t="s">
        <v>29</v>
      </c>
      <c r="F62" s="17" t="s">
        <v>113</v>
      </c>
      <c r="G62" s="18">
        <v>45531</v>
      </c>
      <c r="H62" s="19" t="str">
        <f>VLOOKUP(F62,表1.全国普通高校大学生竞赛排行榜!B:C,2,0)</f>
        <v>二类</v>
      </c>
      <c r="I62" s="17" t="s">
        <v>23</v>
      </c>
      <c r="J62" s="17" t="s">
        <v>41</v>
      </c>
      <c r="K62" s="17" t="s">
        <v>25</v>
      </c>
      <c r="L62" s="16" t="str">
        <f t="shared" si="9"/>
        <v>（不含特）</v>
      </c>
      <c r="M62" s="16" t="str">
        <f t="shared" si="10"/>
        <v>二类国家级三等奖（不含特）</v>
      </c>
      <c r="N62" s="19">
        <f>VLOOKUP(M62,表2.获奖金额及对应奖项!A:D,4,0)</f>
        <v>1500</v>
      </c>
      <c r="O62" s="17" t="s">
        <v>26</v>
      </c>
      <c r="P62" s="20">
        <v>0.25</v>
      </c>
      <c r="Q62" s="19">
        <f t="shared" si="12"/>
        <v>375</v>
      </c>
      <c r="R62" s="19" t="str">
        <f>IF(COUNT(FIND({1,2,3,4,5,6,7,8,9,0},Q62))&gt;0,"","仅证书")</f>
        <v/>
      </c>
    </row>
    <row r="63" ht="15.75" spans="1:18">
      <c r="A63" s="16">
        <v>61</v>
      </c>
      <c r="B63" s="17" t="s">
        <v>163</v>
      </c>
      <c r="C63" s="17" t="s">
        <v>164</v>
      </c>
      <c r="D63" s="17" t="s">
        <v>20</v>
      </c>
      <c r="E63" s="17" t="s">
        <v>29</v>
      </c>
      <c r="F63" s="17" t="s">
        <v>40</v>
      </c>
      <c r="G63" s="18">
        <v>45412</v>
      </c>
      <c r="H63" s="19" t="str">
        <f>VLOOKUP(F63,表1.全国普通高校大学生竞赛排行榜!B:C,2,0)</f>
        <v>二类</v>
      </c>
      <c r="I63" s="17" t="s">
        <v>31</v>
      </c>
      <c r="J63" s="17" t="s">
        <v>37</v>
      </c>
      <c r="K63" s="17" t="s">
        <v>25</v>
      </c>
      <c r="L63" s="16" t="str">
        <f t="shared" si="9"/>
        <v>（不含特）</v>
      </c>
      <c r="M63" s="16" t="str">
        <f t="shared" si="10"/>
        <v>二类省部级二等奖（不含特）</v>
      </c>
      <c r="N63" s="19">
        <f>VLOOKUP(M63,表2.获奖金额及对应奖项!A:D,4,0)</f>
        <v>800</v>
      </c>
      <c r="O63" s="17" t="s">
        <v>26</v>
      </c>
      <c r="P63" s="20">
        <v>0.35</v>
      </c>
      <c r="Q63" s="19">
        <f t="shared" si="12"/>
        <v>280</v>
      </c>
      <c r="R63" s="19" t="str">
        <f>IF(COUNT(FIND({1,2,3,4,5,6,7,8,9,0},Q63))&gt;0,"","仅证书")</f>
        <v/>
      </c>
    </row>
    <row r="64" ht="15.75" spans="1:18">
      <c r="A64" s="16">
        <v>62</v>
      </c>
      <c r="B64" s="17" t="s">
        <v>165</v>
      </c>
      <c r="C64" s="17" t="s">
        <v>166</v>
      </c>
      <c r="D64" s="17" t="s">
        <v>20</v>
      </c>
      <c r="E64" s="17" t="s">
        <v>29</v>
      </c>
      <c r="F64" s="17" t="s">
        <v>167</v>
      </c>
      <c r="G64" s="18">
        <v>45261</v>
      </c>
      <c r="H64" s="19" t="str">
        <f>VLOOKUP(F64,表1.全国普通高校大学生竞赛排行榜!B:C,2,0)</f>
        <v>二类</v>
      </c>
      <c r="I64" s="17" t="s">
        <v>31</v>
      </c>
      <c r="J64" s="17" t="s">
        <v>24</v>
      </c>
      <c r="K64" s="17" t="s">
        <v>33</v>
      </c>
      <c r="L64" s="16" t="str">
        <f t="shared" si="9"/>
        <v>（含特）</v>
      </c>
      <c r="M64" s="16" t="str">
        <f t="shared" si="10"/>
        <v>二类省部级一等奖（含特）</v>
      </c>
      <c r="N64" s="19">
        <f>VLOOKUP(M64,表2.获奖金额及对应奖项!A:D,4,0)</f>
        <v>800</v>
      </c>
      <c r="O64" s="17" t="s">
        <v>56</v>
      </c>
      <c r="P64" s="20"/>
      <c r="Q64" s="19">
        <f t="shared" si="12"/>
        <v>0</v>
      </c>
      <c r="R64" s="19" t="str">
        <f>IF(COUNT(FIND({1,2,3,4,5,6,7,8,9,0},Q64))&gt;0,"","仅证书")</f>
        <v/>
      </c>
    </row>
    <row r="65" ht="15.75" spans="1:18">
      <c r="A65" s="16">
        <v>63</v>
      </c>
      <c r="B65" s="17" t="s">
        <v>168</v>
      </c>
      <c r="C65" s="17" t="s">
        <v>169</v>
      </c>
      <c r="D65" s="17" t="s">
        <v>20</v>
      </c>
      <c r="E65" s="17" t="s">
        <v>29</v>
      </c>
      <c r="F65" s="17" t="s">
        <v>30</v>
      </c>
      <c r="G65" s="18">
        <v>45536</v>
      </c>
      <c r="H65" s="19" t="str">
        <f>VLOOKUP(F65,表1.全国普通高校大学生竞赛排行榜!B:C,2,0)</f>
        <v>一类</v>
      </c>
      <c r="I65" s="17" t="s">
        <v>31</v>
      </c>
      <c r="J65" s="17" t="s">
        <v>37</v>
      </c>
      <c r="K65" s="17" t="s">
        <v>25</v>
      </c>
      <c r="L65" s="16" t="str">
        <f t="shared" si="9"/>
        <v>（不含特）</v>
      </c>
      <c r="M65" s="16" t="str">
        <f t="shared" si="10"/>
        <v>一类省部级二等奖（不含特）</v>
      </c>
      <c r="N65" s="19">
        <f>VLOOKUP(M65,表2.获奖金额及对应奖项!A:D,4,0)</f>
        <v>800</v>
      </c>
      <c r="O65" s="17" t="s">
        <v>26</v>
      </c>
      <c r="P65" s="20">
        <v>0.0833</v>
      </c>
      <c r="Q65" s="19">
        <f t="shared" si="12"/>
        <v>66.64</v>
      </c>
      <c r="R65" s="19" t="str">
        <f>IF(COUNT(FIND({1,2,3,4,5,6,7,8,9,0},Q65))&gt;0,"","仅证书")</f>
        <v/>
      </c>
    </row>
    <row r="66" ht="15.75" spans="1:18">
      <c r="A66" s="16">
        <v>64</v>
      </c>
      <c r="B66" s="17" t="s">
        <v>170</v>
      </c>
      <c r="C66" s="17" t="s">
        <v>171</v>
      </c>
      <c r="D66" s="17" t="s">
        <v>20</v>
      </c>
      <c r="E66" s="17" t="s">
        <v>29</v>
      </c>
      <c r="F66" s="17" t="s">
        <v>50</v>
      </c>
      <c r="G66" s="18">
        <v>45422</v>
      </c>
      <c r="H66" s="19" t="str">
        <f>VLOOKUP(F66,表1.全国普通高校大学生竞赛排行榜!B:C,2,0)</f>
        <v>二类</v>
      </c>
      <c r="I66" s="17" t="s">
        <v>31</v>
      </c>
      <c r="J66" s="17" t="s">
        <v>24</v>
      </c>
      <c r="K66" s="17" t="s">
        <v>25</v>
      </c>
      <c r="L66" s="16" t="str">
        <f t="shared" si="9"/>
        <v>（不含特）</v>
      </c>
      <c r="M66" s="16" t="str">
        <f t="shared" si="10"/>
        <v>二类省部级一等奖（不含特）</v>
      </c>
      <c r="N66" s="19">
        <f>VLOOKUP(M66,表2.获奖金额及对应奖项!A:D,4,0)</f>
        <v>1000</v>
      </c>
      <c r="O66" s="17" t="s">
        <v>26</v>
      </c>
      <c r="P66" s="20">
        <v>0.275</v>
      </c>
      <c r="Q66" s="19">
        <f t="shared" si="12"/>
        <v>275</v>
      </c>
      <c r="R66" s="19" t="str">
        <f>IF(COUNT(FIND({1,2,3,4,5,6,7,8,9,0},Q66))&gt;0,"","仅证书")</f>
        <v/>
      </c>
    </row>
    <row r="67" ht="15.75" spans="1:18">
      <c r="A67" s="16">
        <v>65</v>
      </c>
      <c r="B67" s="17" t="s">
        <v>172</v>
      </c>
      <c r="C67" s="17" t="s">
        <v>173</v>
      </c>
      <c r="D67" s="17" t="s">
        <v>20</v>
      </c>
      <c r="E67" s="17" t="s">
        <v>29</v>
      </c>
      <c r="F67" s="17" t="s">
        <v>40</v>
      </c>
      <c r="G67" s="18">
        <v>45445</v>
      </c>
      <c r="H67" s="19" t="str">
        <f>VLOOKUP(F67,表1.全国普通高校大学生竞赛排行榜!B:C,2,0)</f>
        <v>二类</v>
      </c>
      <c r="I67" s="17" t="s">
        <v>23</v>
      </c>
      <c r="J67" s="17" t="s">
        <v>41</v>
      </c>
      <c r="K67" s="17" t="s">
        <v>25</v>
      </c>
      <c r="L67" s="16" t="str">
        <f t="shared" si="9"/>
        <v>（不含特）</v>
      </c>
      <c r="M67" s="16" t="str">
        <f t="shared" si="10"/>
        <v>二类国家级三等奖（不含特）</v>
      </c>
      <c r="N67" s="19">
        <f>VLOOKUP(M67,表2.获奖金额及对应奖项!A:D,4,0)</f>
        <v>1500</v>
      </c>
      <c r="O67" s="17" t="s">
        <v>26</v>
      </c>
      <c r="P67" s="20">
        <v>0.125</v>
      </c>
      <c r="Q67" s="19">
        <f t="shared" si="12"/>
        <v>187.5</v>
      </c>
      <c r="R67" s="19" t="str">
        <f>IF(COUNT(FIND({1,2,3,4,5,6,7,8,9,0},Q67))&gt;0,"","仅证书")</f>
        <v/>
      </c>
    </row>
    <row r="68" ht="15.75" spans="1:18">
      <c r="A68" s="16">
        <v>66</v>
      </c>
      <c r="B68" s="17" t="s">
        <v>174</v>
      </c>
      <c r="C68" s="17" t="s">
        <v>175</v>
      </c>
      <c r="D68" s="17" t="s">
        <v>20</v>
      </c>
      <c r="E68" s="17" t="s">
        <v>29</v>
      </c>
      <c r="F68" s="17" t="s">
        <v>22</v>
      </c>
      <c r="G68" s="18">
        <v>45445</v>
      </c>
      <c r="H68" s="19" t="str">
        <f>VLOOKUP(F68,表1.全国普通高校大学生竞赛排行榜!B:C,2,0)</f>
        <v>二类</v>
      </c>
      <c r="I68" s="17" t="s">
        <v>23</v>
      </c>
      <c r="J68" s="17" t="s">
        <v>24</v>
      </c>
      <c r="K68" s="17" t="s">
        <v>25</v>
      </c>
      <c r="L68" s="16" t="str">
        <f t="shared" si="9"/>
        <v>（不含特）</v>
      </c>
      <c r="M68" s="16" t="str">
        <f t="shared" si="10"/>
        <v>二类国家级一等奖（不含特）</v>
      </c>
      <c r="N68" s="19">
        <f>VLOOKUP(M68,表2.获奖金额及对应奖项!A:D,4,0)</f>
        <v>3000</v>
      </c>
      <c r="O68" s="17" t="s">
        <v>26</v>
      </c>
      <c r="P68" s="20">
        <v>0.5</v>
      </c>
      <c r="Q68" s="19">
        <v>107</v>
      </c>
      <c r="R68" s="19" t="str">
        <f>IF(COUNT(FIND({1,2,3,4,5,6,7,8,9,0},Q68))&gt;0,"","仅证书")</f>
        <v/>
      </c>
    </row>
    <row r="69" ht="15.75" spans="1:18">
      <c r="A69" s="16">
        <v>67</v>
      </c>
      <c r="B69" s="17" t="s">
        <v>176</v>
      </c>
      <c r="C69" s="17" t="s">
        <v>177</v>
      </c>
      <c r="D69" s="17" t="s">
        <v>20</v>
      </c>
      <c r="E69" s="17" t="s">
        <v>29</v>
      </c>
      <c r="F69" s="17" t="s">
        <v>22</v>
      </c>
      <c r="G69" s="18">
        <v>45445</v>
      </c>
      <c r="H69" s="19" t="str">
        <f>VLOOKUP(F69,表1.全国普通高校大学生竞赛排行榜!B:C,2,0)</f>
        <v>二类</v>
      </c>
      <c r="I69" s="17" t="s">
        <v>23</v>
      </c>
      <c r="J69" s="17" t="s">
        <v>24</v>
      </c>
      <c r="K69" s="17" t="s">
        <v>25</v>
      </c>
      <c r="L69" s="16" t="str">
        <f t="shared" si="9"/>
        <v>（不含特）</v>
      </c>
      <c r="M69" s="16" t="str">
        <f t="shared" si="10"/>
        <v>二类国家级一等奖（不含特）</v>
      </c>
      <c r="N69" s="19">
        <f>VLOOKUP(M69,表2.获奖金额及对应奖项!A:D,4,0)</f>
        <v>3000</v>
      </c>
      <c r="O69" s="17" t="s">
        <v>26</v>
      </c>
      <c r="P69" s="20">
        <v>0.25</v>
      </c>
      <c r="Q69" s="19">
        <f t="shared" ref="Q69:Q77" si="13">N69*P69</f>
        <v>750</v>
      </c>
      <c r="R69" s="19" t="str">
        <f>IF(COUNT(FIND({1,2,3,4,5,6,7,8,9,0},Q69))&gt;0,"","仅证书")</f>
        <v/>
      </c>
    </row>
    <row r="70" ht="15.75" spans="1:18">
      <c r="A70" s="16">
        <v>68</v>
      </c>
      <c r="B70" s="17" t="s">
        <v>178</v>
      </c>
      <c r="C70" s="17" t="s">
        <v>179</v>
      </c>
      <c r="D70" s="17" t="s">
        <v>20</v>
      </c>
      <c r="E70" s="17" t="s">
        <v>29</v>
      </c>
      <c r="F70" s="17" t="s">
        <v>46</v>
      </c>
      <c r="G70" s="18">
        <v>45240</v>
      </c>
      <c r="H70" s="19" t="str">
        <f>VLOOKUP(F70,表1.全国普通高校大学生竞赛排行榜!B:C,2,0)</f>
        <v>二类</v>
      </c>
      <c r="I70" s="17" t="s">
        <v>31</v>
      </c>
      <c r="J70" s="17" t="s">
        <v>32</v>
      </c>
      <c r="K70" s="17" t="s">
        <v>33</v>
      </c>
      <c r="L70" s="16" t="str">
        <f t="shared" si="9"/>
        <v>（含特）</v>
      </c>
      <c r="M70" s="16" t="str">
        <f t="shared" si="10"/>
        <v>二类省部级特等奖（含特）</v>
      </c>
      <c r="N70" s="19">
        <f>VLOOKUP(M70,表2.获奖金额及对应奖项!A:D,4,0)</f>
        <v>1000</v>
      </c>
      <c r="O70" s="17" t="s">
        <v>26</v>
      </c>
      <c r="P70" s="22">
        <v>0.3333</v>
      </c>
      <c r="Q70" s="19">
        <f t="shared" si="13"/>
        <v>333.3</v>
      </c>
      <c r="R70" s="19" t="str">
        <f>IF(COUNT(FIND({1,2,3,4,5,6,7,8,9,0},Q70))&gt;0,"","仅证书")</f>
        <v/>
      </c>
    </row>
    <row r="71" ht="15.75" spans="1:18">
      <c r="A71" s="16">
        <v>69</v>
      </c>
      <c r="B71" s="17" t="s">
        <v>180</v>
      </c>
      <c r="C71" s="17" t="s">
        <v>181</v>
      </c>
      <c r="D71" s="17" t="s">
        <v>20</v>
      </c>
      <c r="E71" s="17" t="s">
        <v>29</v>
      </c>
      <c r="F71" s="17" t="s">
        <v>182</v>
      </c>
      <c r="G71" s="18">
        <v>45170</v>
      </c>
      <c r="H71" s="19" t="str">
        <f>VLOOKUP(F71,表1.全国普通高校大学生竞赛排行榜!B:C,2,0)</f>
        <v>其他</v>
      </c>
      <c r="I71" s="17" t="s">
        <v>31</v>
      </c>
      <c r="J71" s="17" t="s">
        <v>24</v>
      </c>
      <c r="K71" s="17" t="s">
        <v>33</v>
      </c>
      <c r="L71" s="16" t="str">
        <f t="shared" si="9"/>
        <v>（含特）</v>
      </c>
      <c r="M71" s="16" t="str">
        <f t="shared" si="10"/>
        <v>其他省部级一等奖（含特）</v>
      </c>
      <c r="N71" s="19" t="e">
        <f>VLOOKUP(M71,表2.获奖金额及对应奖项!A:D,4,0)</f>
        <v>#N/A</v>
      </c>
      <c r="O71" s="17" t="s">
        <v>26</v>
      </c>
      <c r="P71" s="20">
        <v>0</v>
      </c>
      <c r="Q71" s="19" t="e">
        <f t="shared" si="13"/>
        <v>#N/A</v>
      </c>
      <c r="R71" s="19" t="str">
        <f>IF(COUNT(FIND({1,2,3,4,5,6,7,8,9,0},Q71))&gt;0,"","仅证书")</f>
        <v>仅证书</v>
      </c>
    </row>
    <row r="72" ht="15.75" spans="1:18">
      <c r="A72" s="16">
        <v>70</v>
      </c>
      <c r="B72" s="17" t="s">
        <v>180</v>
      </c>
      <c r="C72" s="17" t="s">
        <v>181</v>
      </c>
      <c r="D72" s="17" t="s">
        <v>20</v>
      </c>
      <c r="E72" s="17" t="s">
        <v>29</v>
      </c>
      <c r="F72" s="17" t="s">
        <v>182</v>
      </c>
      <c r="G72" s="18">
        <v>45170</v>
      </c>
      <c r="H72" s="19" t="str">
        <f>VLOOKUP(F72,表1.全国普通高校大学生竞赛排行榜!B:C,2,0)</f>
        <v>其他</v>
      </c>
      <c r="I72" s="17" t="s">
        <v>23</v>
      </c>
      <c r="J72" s="17" t="s">
        <v>41</v>
      </c>
      <c r="K72" s="17" t="s">
        <v>25</v>
      </c>
      <c r="L72" s="16" t="str">
        <f t="shared" si="9"/>
        <v>（不含特）</v>
      </c>
      <c r="M72" s="16" t="str">
        <f t="shared" si="10"/>
        <v>其他国家级三等奖（不含特）</v>
      </c>
      <c r="N72" s="19" t="e">
        <f>VLOOKUP(M72,表2.获奖金额及对应奖项!A:D,4,0)</f>
        <v>#N/A</v>
      </c>
      <c r="O72" s="17" t="s">
        <v>56</v>
      </c>
      <c r="P72" s="20">
        <v>0</v>
      </c>
      <c r="Q72" s="19" t="e">
        <f t="shared" si="13"/>
        <v>#N/A</v>
      </c>
      <c r="R72" s="19" t="str">
        <f>IF(COUNT(FIND({1,2,3,4,5,6,7,8,9,0},Q72))&gt;0,"","仅证书")</f>
        <v>仅证书</v>
      </c>
    </row>
    <row r="73" ht="15.75" spans="1:18">
      <c r="A73" s="16">
        <v>71</v>
      </c>
      <c r="B73" s="17" t="s">
        <v>183</v>
      </c>
      <c r="C73" s="17" t="s">
        <v>184</v>
      </c>
      <c r="D73" s="17" t="s">
        <v>20</v>
      </c>
      <c r="E73" s="17" t="s">
        <v>29</v>
      </c>
      <c r="F73" s="17" t="s">
        <v>40</v>
      </c>
      <c r="G73" s="18">
        <v>45412</v>
      </c>
      <c r="H73" s="19" t="str">
        <f>VLOOKUP(F73,表1.全国普通高校大学生竞赛排行榜!B:C,2,0)</f>
        <v>二类</v>
      </c>
      <c r="I73" s="17" t="s">
        <v>31</v>
      </c>
      <c r="J73" s="17" t="s">
        <v>24</v>
      </c>
      <c r="K73" s="17" t="s">
        <v>25</v>
      </c>
      <c r="L73" s="16" t="str">
        <f t="shared" si="9"/>
        <v>（不含特）</v>
      </c>
      <c r="M73" s="16" t="str">
        <f t="shared" si="10"/>
        <v>二类省部级一等奖（不含特）</v>
      </c>
      <c r="N73" s="19">
        <f>VLOOKUP(M73,表2.获奖金额及对应奖项!A:D,4,0)</f>
        <v>1000</v>
      </c>
      <c r="O73" s="17" t="s">
        <v>26</v>
      </c>
      <c r="P73" s="20">
        <v>0.5</v>
      </c>
      <c r="Q73" s="19">
        <f t="shared" si="13"/>
        <v>500</v>
      </c>
      <c r="R73" s="19" t="str">
        <f>IF(COUNT(FIND({1,2,3,4,5,6,7,8,9,0},Q73))&gt;0,"","仅证书")</f>
        <v/>
      </c>
    </row>
    <row r="74" ht="15.75" spans="1:18">
      <c r="A74" s="16">
        <v>72</v>
      </c>
      <c r="B74" s="17" t="s">
        <v>185</v>
      </c>
      <c r="C74" s="17">
        <v>2021016697</v>
      </c>
      <c r="D74" s="17" t="s">
        <v>20</v>
      </c>
      <c r="E74" s="17" t="s">
        <v>29</v>
      </c>
      <c r="F74" s="17" t="s">
        <v>22</v>
      </c>
      <c r="G74" s="18">
        <v>45467</v>
      </c>
      <c r="H74" s="19" t="str">
        <f>VLOOKUP(F74,表1.全国普通高校大学生竞赛排行榜!B:C,2,0)</f>
        <v>二类</v>
      </c>
      <c r="I74" s="17" t="s">
        <v>23</v>
      </c>
      <c r="J74" s="17" t="s">
        <v>37</v>
      </c>
      <c r="K74" s="17" t="s">
        <v>25</v>
      </c>
      <c r="L74" s="16" t="str">
        <f t="shared" si="9"/>
        <v>（不含特）</v>
      </c>
      <c r="M74" s="16" t="str">
        <f t="shared" si="10"/>
        <v>二类国家级二等奖（不含特）</v>
      </c>
      <c r="N74" s="19">
        <f>VLOOKUP(M74,表2.获奖金额及对应奖项!A:D,4,0)</f>
        <v>2000</v>
      </c>
      <c r="O74" s="17" t="s">
        <v>26</v>
      </c>
      <c r="P74" s="20">
        <v>0.5</v>
      </c>
      <c r="Q74" s="19">
        <f t="shared" si="13"/>
        <v>1000</v>
      </c>
      <c r="R74" s="19" t="str">
        <f>IF(COUNT(FIND({1,2,3,4,5,6,7,8,9,0},Q74))&gt;0,"","仅证书")</f>
        <v/>
      </c>
    </row>
    <row r="75" ht="15.75" spans="1:18">
      <c r="A75" s="16">
        <v>73</v>
      </c>
      <c r="B75" s="17" t="s">
        <v>186</v>
      </c>
      <c r="C75" s="17" t="s">
        <v>187</v>
      </c>
      <c r="D75" s="17" t="s">
        <v>20</v>
      </c>
      <c r="E75" s="17" t="s">
        <v>29</v>
      </c>
      <c r="F75" s="17" t="s">
        <v>50</v>
      </c>
      <c r="G75" s="18">
        <v>45442</v>
      </c>
      <c r="H75" s="19" t="str">
        <f>VLOOKUP(F75,表1.全国普通高校大学生竞赛排行榜!B:C,2,0)</f>
        <v>二类</v>
      </c>
      <c r="I75" s="17" t="s">
        <v>23</v>
      </c>
      <c r="J75" s="17" t="s">
        <v>32</v>
      </c>
      <c r="K75" s="17" t="s">
        <v>33</v>
      </c>
      <c r="L75" s="16" t="str">
        <f t="shared" si="9"/>
        <v>（含特）</v>
      </c>
      <c r="M75" s="16" t="str">
        <f t="shared" si="10"/>
        <v>二类国家级特等奖（含特）</v>
      </c>
      <c r="N75" s="19">
        <f>VLOOKUP(M75,表2.获奖金额及对应奖项!A:D,4,0)</f>
        <v>3000</v>
      </c>
      <c r="O75" s="17" t="s">
        <v>26</v>
      </c>
      <c r="P75" s="20">
        <v>1</v>
      </c>
      <c r="Q75" s="19">
        <f t="shared" si="13"/>
        <v>3000</v>
      </c>
      <c r="R75" s="19" t="str">
        <f>IF(COUNT(FIND({1,2,3,4,5,6,7,8,9,0},Q75))&gt;0,"","仅证书")</f>
        <v/>
      </c>
    </row>
    <row r="76" ht="15.75" spans="1:18">
      <c r="A76" s="16">
        <v>74</v>
      </c>
      <c r="B76" s="17" t="s">
        <v>188</v>
      </c>
      <c r="C76" s="17" t="s">
        <v>189</v>
      </c>
      <c r="D76" s="17" t="s">
        <v>20</v>
      </c>
      <c r="E76" s="17" t="s">
        <v>29</v>
      </c>
      <c r="F76" s="17" t="s">
        <v>40</v>
      </c>
      <c r="G76" s="18">
        <v>45445</v>
      </c>
      <c r="H76" s="19" t="str">
        <f>VLOOKUP(F76,表1.全国普通高校大学生竞赛排行榜!B:C,2,0)</f>
        <v>二类</v>
      </c>
      <c r="I76" s="17" t="s">
        <v>23</v>
      </c>
      <c r="J76" s="17" t="s">
        <v>24</v>
      </c>
      <c r="K76" s="17" t="s">
        <v>25</v>
      </c>
      <c r="L76" s="16" t="str">
        <f t="shared" ref="L76:L96" si="14">_xlfn.IFS(K76="是","（含特）",K76="否","（不含特）")</f>
        <v>（不含特）</v>
      </c>
      <c r="M76" s="16" t="str">
        <f t="shared" ref="M76:M96" si="15">H76&amp;I76&amp;J76&amp;L76</f>
        <v>二类国家级一等奖（不含特）</v>
      </c>
      <c r="N76" s="19">
        <f>VLOOKUP(M76,表2.获奖金额及对应奖项!A:D,4,0)</f>
        <v>3000</v>
      </c>
      <c r="O76" s="17" t="s">
        <v>26</v>
      </c>
      <c r="P76" s="20">
        <v>0.2</v>
      </c>
      <c r="Q76" s="19">
        <f t="shared" si="13"/>
        <v>600</v>
      </c>
      <c r="R76" s="19" t="str">
        <f>IF(COUNT(FIND({1,2,3,4,5,6,7,8,9,0},Q76))&gt;0,"","仅证书")</f>
        <v/>
      </c>
    </row>
    <row r="77" ht="15.75" spans="1:18">
      <c r="A77" s="16">
        <v>75</v>
      </c>
      <c r="B77" s="17" t="s">
        <v>18</v>
      </c>
      <c r="C77" s="17" t="s">
        <v>19</v>
      </c>
      <c r="D77" s="17" t="s">
        <v>20</v>
      </c>
      <c r="E77" s="17" t="s">
        <v>29</v>
      </c>
      <c r="F77" s="17" t="s">
        <v>22</v>
      </c>
      <c r="G77" s="18">
        <v>45459</v>
      </c>
      <c r="H77" s="19" t="str">
        <f>VLOOKUP(F77,表1.全国普通高校大学生竞赛排行榜!B:C,2,0)</f>
        <v>二类</v>
      </c>
      <c r="I77" s="17" t="s">
        <v>23</v>
      </c>
      <c r="J77" s="17" t="s">
        <v>37</v>
      </c>
      <c r="K77" s="17" t="s">
        <v>25</v>
      </c>
      <c r="L77" s="16" t="str">
        <f t="shared" si="14"/>
        <v>（不含特）</v>
      </c>
      <c r="M77" s="16" t="str">
        <f t="shared" si="15"/>
        <v>二类国家级二等奖（不含特）</v>
      </c>
      <c r="N77" s="19">
        <f>VLOOKUP(M77,表2.获奖金额及对应奖项!A:D,4,0)</f>
        <v>2000</v>
      </c>
      <c r="O77" s="17" t="s">
        <v>26</v>
      </c>
      <c r="P77" s="20">
        <v>0.2</v>
      </c>
      <c r="Q77" s="19">
        <f t="shared" si="13"/>
        <v>400</v>
      </c>
      <c r="R77" s="19" t="str">
        <f>IF(COUNT(FIND({1,2,3,4,5,6,7,8,9,0},Q77))&gt;0,"","仅证书")</f>
        <v/>
      </c>
    </row>
    <row r="78" ht="15.75" spans="1:18">
      <c r="A78" s="16">
        <v>76</v>
      </c>
      <c r="B78" s="17" t="s">
        <v>190</v>
      </c>
      <c r="C78" s="17" t="s">
        <v>191</v>
      </c>
      <c r="D78" s="17" t="s">
        <v>20</v>
      </c>
      <c r="E78" s="17" t="s">
        <v>29</v>
      </c>
      <c r="F78" s="17" t="s">
        <v>107</v>
      </c>
      <c r="G78" s="18">
        <v>45261</v>
      </c>
      <c r="H78" s="19" t="str">
        <f>VLOOKUP(F78,表1.全国普通高校大学生竞赛排行榜!B:C,2,0)</f>
        <v>一类</v>
      </c>
      <c r="I78" s="17" t="s">
        <v>23</v>
      </c>
      <c r="J78" s="17" t="s">
        <v>24</v>
      </c>
      <c r="K78" s="17" t="s">
        <v>33</v>
      </c>
      <c r="L78" s="16" t="str">
        <f t="shared" si="14"/>
        <v>（含特）</v>
      </c>
      <c r="M78" s="16" t="str">
        <f t="shared" si="15"/>
        <v>一类国家级一等奖（含特）</v>
      </c>
      <c r="N78" s="19">
        <f>VLOOKUP(M78,表2.获奖金额及对应奖项!A:D,4,0)</f>
        <v>5000</v>
      </c>
      <c r="O78" s="17" t="s">
        <v>26</v>
      </c>
      <c r="P78" s="20">
        <v>0.14</v>
      </c>
      <c r="Q78" s="19">
        <f t="shared" ref="Q78:Q86" si="16">N78*P78</f>
        <v>700</v>
      </c>
      <c r="R78" s="19" t="str">
        <f>IF(COUNT(FIND({1,2,3,4,5,6,7,8,9,0},Q78))&gt;0,"","仅证书")</f>
        <v/>
      </c>
    </row>
    <row r="79" ht="15.75" spans="1:18">
      <c r="A79" s="16">
        <v>77</v>
      </c>
      <c r="B79" s="17" t="s">
        <v>192</v>
      </c>
      <c r="C79" s="17" t="s">
        <v>193</v>
      </c>
      <c r="D79" s="17" t="s">
        <v>20</v>
      </c>
      <c r="E79" s="17" t="s">
        <v>29</v>
      </c>
      <c r="F79" s="17" t="s">
        <v>40</v>
      </c>
      <c r="G79" s="18">
        <v>45445</v>
      </c>
      <c r="H79" s="19" t="str">
        <f>VLOOKUP(F79,表1.全国普通高校大学生竞赛排行榜!B:C,2,0)</f>
        <v>二类</v>
      </c>
      <c r="I79" s="17" t="s">
        <v>23</v>
      </c>
      <c r="J79" s="17" t="s">
        <v>41</v>
      </c>
      <c r="K79" s="17" t="s">
        <v>25</v>
      </c>
      <c r="L79" s="16" t="str">
        <f t="shared" si="14"/>
        <v>（不含特）</v>
      </c>
      <c r="M79" s="16" t="str">
        <f t="shared" si="15"/>
        <v>二类国家级三等奖（不含特）</v>
      </c>
      <c r="N79" s="19">
        <f>VLOOKUP(M79,表2.获奖金额及对应奖项!A:D,4,0)</f>
        <v>1500</v>
      </c>
      <c r="O79" s="17" t="s">
        <v>26</v>
      </c>
      <c r="P79" s="20">
        <v>0.8</v>
      </c>
      <c r="Q79" s="19">
        <f t="shared" si="16"/>
        <v>1200</v>
      </c>
      <c r="R79" s="19" t="str">
        <f>IF(COUNT(FIND({1,2,3,4,5,6,7,8,9,0},Q79))&gt;0,"","仅证书")</f>
        <v/>
      </c>
    </row>
    <row r="80" ht="15.75" spans="1:18">
      <c r="A80" s="16">
        <v>78</v>
      </c>
      <c r="B80" s="17" t="s">
        <v>194</v>
      </c>
      <c r="C80" s="17" t="s">
        <v>195</v>
      </c>
      <c r="D80" s="17" t="s">
        <v>20</v>
      </c>
      <c r="E80" s="17" t="s">
        <v>29</v>
      </c>
      <c r="F80" s="17" t="s">
        <v>36</v>
      </c>
      <c r="G80" s="18">
        <v>45108</v>
      </c>
      <c r="H80" s="19" t="str">
        <f>VLOOKUP(F80,表1.全国普通高校大学生竞赛排行榜!B:C,2,0)</f>
        <v>二类</v>
      </c>
      <c r="I80" s="17" t="s">
        <v>31</v>
      </c>
      <c r="J80" s="17" t="s">
        <v>37</v>
      </c>
      <c r="K80" s="17" t="s">
        <v>25</v>
      </c>
      <c r="L80" s="16" t="str">
        <f t="shared" si="14"/>
        <v>（不含特）</v>
      </c>
      <c r="M80" s="16" t="str">
        <f t="shared" si="15"/>
        <v>二类省部级二等奖（不含特）</v>
      </c>
      <c r="N80" s="19">
        <f>VLOOKUP(M80,表2.获奖金额及对应奖项!A:D,4,0)</f>
        <v>800</v>
      </c>
      <c r="O80" s="17" t="s">
        <v>26</v>
      </c>
      <c r="P80" s="20">
        <v>0.67</v>
      </c>
      <c r="Q80" s="19">
        <f t="shared" si="16"/>
        <v>536</v>
      </c>
      <c r="R80" s="19" t="str">
        <f>IF(COUNT(FIND({1,2,3,4,5,6,7,8,9,0},Q80))&gt;0,"","仅证书")</f>
        <v/>
      </c>
    </row>
    <row r="81" ht="15.75" spans="1:18">
      <c r="A81" s="16">
        <v>79</v>
      </c>
      <c r="B81" s="17" t="s">
        <v>196</v>
      </c>
      <c r="C81" s="17" t="s">
        <v>197</v>
      </c>
      <c r="D81" s="17" t="s">
        <v>20</v>
      </c>
      <c r="E81" s="17" t="s">
        <v>29</v>
      </c>
      <c r="F81" s="17" t="s">
        <v>30</v>
      </c>
      <c r="G81" s="18">
        <v>45520</v>
      </c>
      <c r="H81" s="19" t="str">
        <f>VLOOKUP(F81,表1.全国普通高校大学生竞赛排行榜!B:C,2,0)</f>
        <v>一类</v>
      </c>
      <c r="I81" s="17" t="s">
        <v>31</v>
      </c>
      <c r="J81" s="17" t="s">
        <v>32</v>
      </c>
      <c r="K81" s="17" t="s">
        <v>33</v>
      </c>
      <c r="L81" s="16" t="str">
        <f t="shared" si="14"/>
        <v>（含特）</v>
      </c>
      <c r="M81" s="16" t="str">
        <f t="shared" si="15"/>
        <v>一类省部级特等奖（含特）</v>
      </c>
      <c r="N81" s="19">
        <f>VLOOKUP(M81,表2.获奖金额及对应奖项!A:D,4,0)</f>
        <v>1000</v>
      </c>
      <c r="O81" s="17" t="s">
        <v>26</v>
      </c>
      <c r="P81" s="20">
        <v>0.05</v>
      </c>
      <c r="Q81" s="19">
        <f t="shared" si="16"/>
        <v>50</v>
      </c>
      <c r="R81" s="19" t="str">
        <f>IF(COUNT(FIND({1,2,3,4,5,6,7,8,9,0},Q81))&gt;0,"","仅证书")</f>
        <v/>
      </c>
    </row>
    <row r="82" ht="15.75" spans="1:18">
      <c r="A82" s="16">
        <v>80</v>
      </c>
      <c r="B82" s="17" t="s">
        <v>198</v>
      </c>
      <c r="C82" s="17" t="s">
        <v>199</v>
      </c>
      <c r="D82" s="17" t="s">
        <v>20</v>
      </c>
      <c r="E82" s="17" t="s">
        <v>29</v>
      </c>
      <c r="F82" s="17" t="s">
        <v>30</v>
      </c>
      <c r="G82" s="18">
        <v>45509</v>
      </c>
      <c r="H82" s="19" t="str">
        <f>VLOOKUP(F82,表1.全国普通高校大学生竞赛排行榜!B:C,2,0)</f>
        <v>一类</v>
      </c>
      <c r="I82" s="17" t="s">
        <v>31</v>
      </c>
      <c r="J82" s="17" t="s">
        <v>37</v>
      </c>
      <c r="K82" s="17" t="s">
        <v>25</v>
      </c>
      <c r="L82" s="16" t="str">
        <f t="shared" si="14"/>
        <v>（不含特）</v>
      </c>
      <c r="M82" s="16" t="str">
        <f t="shared" si="15"/>
        <v>一类省部级二等奖（不含特）</v>
      </c>
      <c r="N82" s="19">
        <f>VLOOKUP(M82,表2.获奖金额及对应奖项!A:D,4,0)</f>
        <v>800</v>
      </c>
      <c r="O82" s="17" t="s">
        <v>26</v>
      </c>
      <c r="P82" s="20">
        <v>0.1</v>
      </c>
      <c r="Q82" s="19">
        <f t="shared" si="16"/>
        <v>80</v>
      </c>
      <c r="R82" s="19" t="str">
        <f>IF(COUNT(FIND({1,2,3,4,5,6,7,8,9,0},Q82))&gt;0,"","仅证书")</f>
        <v/>
      </c>
    </row>
    <row r="83" ht="15.75" spans="1:18">
      <c r="A83" s="16">
        <v>81</v>
      </c>
      <c r="B83" s="17" t="s">
        <v>200</v>
      </c>
      <c r="C83" s="17" t="s">
        <v>201</v>
      </c>
      <c r="D83" s="17" t="s">
        <v>20</v>
      </c>
      <c r="E83" s="17" t="s">
        <v>29</v>
      </c>
      <c r="F83" s="17" t="s">
        <v>113</v>
      </c>
      <c r="G83" s="21">
        <v>45505</v>
      </c>
      <c r="H83" s="19" t="str">
        <f>VLOOKUP(F83,表1.全国普通高校大学生竞赛排行榜!B:C,2,0)</f>
        <v>二类</v>
      </c>
      <c r="I83" s="17" t="s">
        <v>23</v>
      </c>
      <c r="J83" s="17" t="s">
        <v>41</v>
      </c>
      <c r="K83" s="17" t="s">
        <v>25</v>
      </c>
      <c r="L83" s="16" t="str">
        <f t="shared" si="14"/>
        <v>（不含特）</v>
      </c>
      <c r="M83" s="16" t="str">
        <f t="shared" si="15"/>
        <v>二类国家级三等奖（不含特）</v>
      </c>
      <c r="N83" s="19">
        <f>VLOOKUP(M83,表2.获奖金额及对应奖项!A:D,4,0)</f>
        <v>1500</v>
      </c>
      <c r="O83" s="17" t="s">
        <v>56</v>
      </c>
      <c r="P83" s="20">
        <v>0.4</v>
      </c>
      <c r="Q83" s="19">
        <f t="shared" si="16"/>
        <v>600</v>
      </c>
      <c r="R83" s="19" t="str">
        <f>IF(COUNT(FIND({1,2,3,4,5,6,7,8,9,0},Q83))&gt;0,"","仅证书")</f>
        <v/>
      </c>
    </row>
    <row r="84" ht="15.75" spans="1:18">
      <c r="A84" s="16">
        <v>82</v>
      </c>
      <c r="B84" s="17" t="s">
        <v>51</v>
      </c>
      <c r="C84" s="17" t="s">
        <v>52</v>
      </c>
      <c r="D84" s="17" t="s">
        <v>20</v>
      </c>
      <c r="E84" s="17" t="s">
        <v>202</v>
      </c>
      <c r="F84" s="17" t="s">
        <v>203</v>
      </c>
      <c r="G84" s="18">
        <v>45207</v>
      </c>
      <c r="H84" s="19" t="e">
        <f>VLOOKUP(F84,表1.全国普通高校大学生竞赛排行榜!B:C,2,0)</f>
        <v>#N/A</v>
      </c>
      <c r="I84" s="17"/>
      <c r="J84" s="17"/>
      <c r="K84" s="17"/>
      <c r="L84" s="16" t="e">
        <f t="shared" si="14"/>
        <v>#N/A</v>
      </c>
      <c r="M84" s="16" t="e">
        <f t="shared" si="15"/>
        <v>#N/A</v>
      </c>
      <c r="N84" s="19" t="e">
        <f>VLOOKUP(M84,表2.获奖金额及对应奖项!A:D,4,0)</f>
        <v>#N/A</v>
      </c>
      <c r="O84" s="17" t="s">
        <v>56</v>
      </c>
      <c r="P84" s="20">
        <v>1</v>
      </c>
      <c r="Q84" s="19" t="e">
        <f t="shared" si="16"/>
        <v>#N/A</v>
      </c>
      <c r="R84" s="19" t="str">
        <f>IF(COUNT(FIND({1,2,3,4,5,6,7,8,9,0},Q84))&gt;0,"","仅证书")</f>
        <v>仅证书</v>
      </c>
    </row>
    <row r="85" ht="15.75" spans="1:18">
      <c r="A85" s="16">
        <v>83</v>
      </c>
      <c r="B85" s="17" t="s">
        <v>57</v>
      </c>
      <c r="C85" s="17" t="s">
        <v>58</v>
      </c>
      <c r="D85" s="17" t="s">
        <v>20</v>
      </c>
      <c r="E85" s="17" t="s">
        <v>202</v>
      </c>
      <c r="F85" s="17" t="s">
        <v>204</v>
      </c>
      <c r="G85" s="18">
        <v>45292</v>
      </c>
      <c r="H85" s="19" t="e">
        <f>VLOOKUP(F85,表1.全国普通高校大学生竞赛排行榜!B:C,2,0)</f>
        <v>#N/A</v>
      </c>
      <c r="I85" s="17"/>
      <c r="J85" s="17"/>
      <c r="K85" s="17"/>
      <c r="L85" s="16" t="e">
        <f t="shared" si="14"/>
        <v>#N/A</v>
      </c>
      <c r="M85" s="16" t="e">
        <f t="shared" si="15"/>
        <v>#N/A</v>
      </c>
      <c r="N85" s="19" t="e">
        <f>VLOOKUP(M85,表2.获奖金额及对应奖项!A:D,4,0)</f>
        <v>#N/A</v>
      </c>
      <c r="O85" s="17" t="s">
        <v>56</v>
      </c>
      <c r="P85" s="20">
        <v>1</v>
      </c>
      <c r="Q85" s="19" t="e">
        <f t="shared" si="16"/>
        <v>#N/A</v>
      </c>
      <c r="R85" s="19" t="str">
        <f>IF(COUNT(FIND({1,2,3,4,5,6,7,8,9,0},Q85))&gt;0,"","仅证书")</f>
        <v>仅证书</v>
      </c>
    </row>
    <row r="86" ht="15.75" spans="1:18">
      <c r="A86" s="16">
        <v>84</v>
      </c>
      <c r="B86" s="17" t="s">
        <v>70</v>
      </c>
      <c r="C86" s="17" t="s">
        <v>205</v>
      </c>
      <c r="D86" s="17" t="s">
        <v>20</v>
      </c>
      <c r="E86" s="17" t="s">
        <v>202</v>
      </c>
      <c r="F86" s="17" t="s">
        <v>206</v>
      </c>
      <c r="G86" s="18">
        <v>45474</v>
      </c>
      <c r="H86" s="19" t="e">
        <f>VLOOKUP(F86,表1.全国普通高校大学生竞赛排行榜!B:C,2,0)</f>
        <v>#N/A</v>
      </c>
      <c r="I86" s="17"/>
      <c r="J86" s="17"/>
      <c r="K86" s="17" t="s">
        <v>25</v>
      </c>
      <c r="L86" s="16" t="str">
        <f t="shared" si="14"/>
        <v>（不含特）</v>
      </c>
      <c r="M86" s="16" t="e">
        <f t="shared" si="15"/>
        <v>#N/A</v>
      </c>
      <c r="N86" s="19" t="e">
        <f>VLOOKUP(M86,表2.获奖金额及对应奖项!A:D,4,0)</f>
        <v>#N/A</v>
      </c>
      <c r="O86" s="17" t="s">
        <v>56</v>
      </c>
      <c r="P86" s="20">
        <v>1</v>
      </c>
      <c r="Q86" s="19" t="e">
        <f t="shared" si="16"/>
        <v>#N/A</v>
      </c>
      <c r="R86" s="19" t="str">
        <f>IF(COUNT(FIND({1,2,3,4,5,6,7,8,9,0},Q86))&gt;0,"","仅证书")</f>
        <v>仅证书</v>
      </c>
    </row>
    <row r="87" ht="15.75" spans="1:18">
      <c r="A87" s="16">
        <v>85</v>
      </c>
      <c r="B87" s="17" t="s">
        <v>73</v>
      </c>
      <c r="C87" s="17" t="s">
        <v>74</v>
      </c>
      <c r="D87" s="17" t="s">
        <v>20</v>
      </c>
      <c r="E87" s="17" t="s">
        <v>202</v>
      </c>
      <c r="F87" s="17" t="s">
        <v>207</v>
      </c>
      <c r="G87" s="18">
        <v>45352</v>
      </c>
      <c r="H87" s="19" t="e">
        <f>VLOOKUP(F87,表1.全国普通高校大学生竞赛排行榜!B:C,2,0)</f>
        <v>#N/A</v>
      </c>
      <c r="I87" s="17" t="s">
        <v>23</v>
      </c>
      <c r="J87" s="17"/>
      <c r="K87" s="17"/>
      <c r="L87" s="16" t="e">
        <f t="shared" si="14"/>
        <v>#N/A</v>
      </c>
      <c r="M87" s="16" t="e">
        <f t="shared" si="15"/>
        <v>#N/A</v>
      </c>
      <c r="N87" s="19" t="e">
        <f>VLOOKUP(M87,表2.获奖金额及对应奖项!A:D,4,0)</f>
        <v>#N/A</v>
      </c>
      <c r="O87" s="17" t="s">
        <v>26</v>
      </c>
      <c r="P87" s="20">
        <v>0.8</v>
      </c>
      <c r="Q87" s="19" t="e">
        <f t="shared" ref="Q87:Q96" si="17">N87*P87</f>
        <v>#N/A</v>
      </c>
      <c r="R87" s="19" t="str">
        <f>IF(COUNT(FIND({1,2,3,4,5,6,7,8,9,0},Q87))&gt;0,"","仅证书")</f>
        <v>仅证书</v>
      </c>
    </row>
    <row r="88" ht="15.75" spans="1:18">
      <c r="A88" s="16">
        <v>86</v>
      </c>
      <c r="B88" s="17" t="s">
        <v>208</v>
      </c>
      <c r="C88" s="17" t="s">
        <v>209</v>
      </c>
      <c r="D88" s="17" t="s">
        <v>20</v>
      </c>
      <c r="E88" s="17" t="s">
        <v>202</v>
      </c>
      <c r="F88" s="17" t="s">
        <v>210</v>
      </c>
      <c r="G88" s="18" t="s">
        <v>211</v>
      </c>
      <c r="H88" s="19" t="e">
        <f>VLOOKUP(F88,表1.全国普通高校大学生竞赛排行榜!B:C,2,0)</f>
        <v>#N/A</v>
      </c>
      <c r="I88" s="17"/>
      <c r="J88" s="17" t="s">
        <v>41</v>
      </c>
      <c r="K88" s="17" t="s">
        <v>25</v>
      </c>
      <c r="L88" s="16" t="str">
        <f t="shared" si="14"/>
        <v>（不含特）</v>
      </c>
      <c r="M88" s="16" t="e">
        <f t="shared" si="15"/>
        <v>#N/A</v>
      </c>
      <c r="N88" s="19" t="e">
        <f>VLOOKUP(M88,表2.获奖金额及对应奖项!A:D,4,0)</f>
        <v>#N/A</v>
      </c>
      <c r="O88" s="17" t="s">
        <v>26</v>
      </c>
      <c r="P88" s="20">
        <v>0</v>
      </c>
      <c r="Q88" s="19" t="e">
        <f t="shared" si="17"/>
        <v>#N/A</v>
      </c>
      <c r="R88" s="19" t="str">
        <f>IF(COUNT(FIND({1,2,3,4,5,6,7,8,9,0},Q88))&gt;0,"","仅证书")</f>
        <v>仅证书</v>
      </c>
    </row>
    <row r="89" customFormat="1" ht="15.75" spans="1:18">
      <c r="A89" s="16">
        <v>87</v>
      </c>
      <c r="B89" s="17" t="s">
        <v>96</v>
      </c>
      <c r="C89" s="17" t="s">
        <v>97</v>
      </c>
      <c r="D89" s="17" t="s">
        <v>20</v>
      </c>
      <c r="E89" s="17" t="s">
        <v>202</v>
      </c>
      <c r="F89" s="17" t="s">
        <v>212</v>
      </c>
      <c r="G89" s="18">
        <v>45200</v>
      </c>
      <c r="H89" s="19" t="e">
        <f>VLOOKUP(F89,表1.全国普通高校大学生竞赛排行榜!B:C,2,0)</f>
        <v>#N/A</v>
      </c>
      <c r="I89" s="17" t="s">
        <v>31</v>
      </c>
      <c r="J89" s="17"/>
      <c r="K89" s="17"/>
      <c r="L89" s="16" t="e">
        <f t="shared" si="14"/>
        <v>#N/A</v>
      </c>
      <c r="M89" s="16" t="e">
        <f t="shared" si="15"/>
        <v>#N/A</v>
      </c>
      <c r="N89" s="19" t="e">
        <f>VLOOKUP(M89,表2.获奖金额及对应奖项!A:D,4,0)</f>
        <v>#N/A</v>
      </c>
      <c r="O89" s="17" t="s">
        <v>26</v>
      </c>
      <c r="P89" s="20">
        <v>1</v>
      </c>
      <c r="Q89" s="19" t="e">
        <f t="shared" si="17"/>
        <v>#N/A</v>
      </c>
      <c r="R89" s="19" t="str">
        <f>IF(COUNT(FIND({1,2,3,4,5,6,7,8,9,0},Q89))&gt;0,"","仅证书")</f>
        <v>仅证书</v>
      </c>
    </row>
    <row r="90" ht="15.75" spans="1:18">
      <c r="A90" s="16">
        <v>88</v>
      </c>
      <c r="B90" s="17" t="s">
        <v>102</v>
      </c>
      <c r="C90" s="17" t="s">
        <v>99</v>
      </c>
      <c r="D90" s="17" t="s">
        <v>20</v>
      </c>
      <c r="E90" s="17" t="s">
        <v>202</v>
      </c>
      <c r="F90" s="17" t="s">
        <v>213</v>
      </c>
      <c r="G90" s="18">
        <v>45414</v>
      </c>
      <c r="H90" s="19" t="e">
        <f>VLOOKUP(F90,表1.全国普通高校大学生竞赛排行榜!B:C,2,0)</f>
        <v>#N/A</v>
      </c>
      <c r="I90" s="17"/>
      <c r="J90" s="17"/>
      <c r="K90" s="17"/>
      <c r="L90" s="16" t="e">
        <f t="shared" si="14"/>
        <v>#N/A</v>
      </c>
      <c r="M90" s="16" t="e">
        <f t="shared" si="15"/>
        <v>#N/A</v>
      </c>
      <c r="N90" s="19" t="e">
        <f>VLOOKUP(M90,表2.获奖金额及对应奖项!A:D,4,0)</f>
        <v>#N/A</v>
      </c>
      <c r="O90" s="17" t="s">
        <v>26</v>
      </c>
      <c r="P90" s="20">
        <v>0.5</v>
      </c>
      <c r="Q90" s="19" t="e">
        <f t="shared" si="17"/>
        <v>#N/A</v>
      </c>
      <c r="R90" s="19" t="str">
        <f>IF(COUNT(FIND({1,2,3,4,5,6,7,8,9,0},Q90))&gt;0,"","仅证书")</f>
        <v>仅证书</v>
      </c>
    </row>
    <row r="91" ht="15.75" spans="1:18">
      <c r="A91" s="16">
        <v>89</v>
      </c>
      <c r="B91" s="17" t="s">
        <v>118</v>
      </c>
      <c r="C91" s="17" t="s">
        <v>119</v>
      </c>
      <c r="D91" s="17" t="s">
        <v>20</v>
      </c>
      <c r="E91" s="17" t="s">
        <v>202</v>
      </c>
      <c r="F91" s="17" t="s">
        <v>213</v>
      </c>
      <c r="G91" s="18">
        <v>45474</v>
      </c>
      <c r="H91" s="19" t="e">
        <f>VLOOKUP(F91,表1.全国普通高校大学生竞赛排行榜!B:C,2,0)</f>
        <v>#N/A</v>
      </c>
      <c r="I91" s="17"/>
      <c r="J91" s="17"/>
      <c r="K91" s="17"/>
      <c r="L91" s="16" t="e">
        <f t="shared" si="14"/>
        <v>#N/A</v>
      </c>
      <c r="M91" s="16" t="e">
        <f t="shared" si="15"/>
        <v>#N/A</v>
      </c>
      <c r="N91" s="19" t="e">
        <f>VLOOKUP(M91,表2.获奖金额及对应奖项!A:D,4,0)</f>
        <v>#N/A</v>
      </c>
      <c r="O91" s="17" t="s">
        <v>26</v>
      </c>
      <c r="P91" s="20">
        <v>0.5</v>
      </c>
      <c r="Q91" s="19" t="e">
        <f t="shared" si="17"/>
        <v>#N/A</v>
      </c>
      <c r="R91" s="19" t="str">
        <f>IF(COUNT(FIND({1,2,3,4,5,6,7,8,9,0},Q91))&gt;0,"","仅证书")</f>
        <v>仅证书</v>
      </c>
    </row>
    <row r="92" ht="15.75" spans="1:18">
      <c r="A92" s="16">
        <v>90</v>
      </c>
      <c r="B92" s="17" t="s">
        <v>120</v>
      </c>
      <c r="C92" s="17" t="s">
        <v>121</v>
      </c>
      <c r="D92" s="17" t="s">
        <v>20</v>
      </c>
      <c r="E92" s="17" t="s">
        <v>202</v>
      </c>
      <c r="F92" s="17" t="s">
        <v>214</v>
      </c>
      <c r="G92" s="18">
        <v>45505</v>
      </c>
      <c r="H92" s="19" t="e">
        <f>VLOOKUP(F92,表1.全国普通高校大学生竞赛排行榜!B:C,2,0)</f>
        <v>#N/A</v>
      </c>
      <c r="I92" s="17"/>
      <c r="J92" s="17"/>
      <c r="K92" s="17"/>
      <c r="L92" s="16" t="e">
        <f t="shared" si="14"/>
        <v>#N/A</v>
      </c>
      <c r="M92" s="16" t="e">
        <f t="shared" si="15"/>
        <v>#N/A</v>
      </c>
      <c r="N92" s="19" t="e">
        <f>VLOOKUP(M92,表2.获奖金额及对应奖项!A:D,4,0)</f>
        <v>#N/A</v>
      </c>
      <c r="O92" s="17" t="s">
        <v>26</v>
      </c>
      <c r="P92" s="20">
        <v>1</v>
      </c>
      <c r="Q92" s="19" t="e">
        <f t="shared" si="17"/>
        <v>#N/A</v>
      </c>
      <c r="R92" s="19" t="str">
        <f>IF(COUNT(FIND({1,2,3,4,5,6,7,8,9,0},Q92))&gt;0,"","仅证书")</f>
        <v>仅证书</v>
      </c>
    </row>
    <row r="93" ht="15.75" spans="1:18">
      <c r="A93" s="16">
        <v>91</v>
      </c>
      <c r="B93" s="17" t="s">
        <v>215</v>
      </c>
      <c r="C93" s="17">
        <v>2023016903</v>
      </c>
      <c r="D93" s="17" t="s">
        <v>20</v>
      </c>
      <c r="E93" s="17" t="s">
        <v>202</v>
      </c>
      <c r="F93" s="17" t="s">
        <v>216</v>
      </c>
      <c r="G93" s="18">
        <v>45505</v>
      </c>
      <c r="H93" s="19" t="e">
        <f>VLOOKUP(F93,表1.全国普通高校大学生竞赛排行榜!B:C,2,0)</f>
        <v>#N/A</v>
      </c>
      <c r="I93" s="17"/>
      <c r="J93" s="17"/>
      <c r="K93" s="17"/>
      <c r="L93" s="16" t="e">
        <f t="shared" si="14"/>
        <v>#N/A</v>
      </c>
      <c r="M93" s="16" t="e">
        <f t="shared" si="15"/>
        <v>#N/A</v>
      </c>
      <c r="N93" s="19" t="e">
        <f>VLOOKUP(M93,表2.获奖金额及对应奖项!A:D,4,0)</f>
        <v>#N/A</v>
      </c>
      <c r="O93" s="17" t="s">
        <v>56</v>
      </c>
      <c r="P93" s="20" t="s">
        <v>217</v>
      </c>
      <c r="Q93" s="19" t="e">
        <f t="shared" si="17"/>
        <v>#N/A</v>
      </c>
      <c r="R93" s="19" t="str">
        <f>IF(COUNT(FIND({1,2,3,4,5,6,7,8,9,0},Q93))&gt;0,"","仅证书")</f>
        <v>仅证书</v>
      </c>
    </row>
    <row r="94" ht="15.75" spans="1:18">
      <c r="A94" s="16">
        <v>92</v>
      </c>
      <c r="B94" s="17" t="s">
        <v>215</v>
      </c>
      <c r="C94" s="17">
        <v>2023016903</v>
      </c>
      <c r="D94" s="17" t="s">
        <v>20</v>
      </c>
      <c r="E94" s="17" t="s">
        <v>202</v>
      </c>
      <c r="F94" s="17" t="s">
        <v>218</v>
      </c>
      <c r="G94" s="18">
        <v>45444</v>
      </c>
      <c r="H94" s="19" t="e">
        <f>VLOOKUP(F94,表1.全国普通高校大学生竞赛排行榜!B:C,2,0)</f>
        <v>#N/A</v>
      </c>
      <c r="I94" s="17"/>
      <c r="J94" s="17"/>
      <c r="K94" s="17"/>
      <c r="L94" s="16" t="e">
        <f t="shared" si="14"/>
        <v>#N/A</v>
      </c>
      <c r="M94" s="16" t="e">
        <f t="shared" si="15"/>
        <v>#N/A</v>
      </c>
      <c r="N94" s="19" t="e">
        <f>VLOOKUP(M94,表2.获奖金额及对应奖项!A:D,4,0)</f>
        <v>#N/A</v>
      </c>
      <c r="O94" s="17" t="s">
        <v>56</v>
      </c>
      <c r="P94" s="20" t="s">
        <v>217</v>
      </c>
      <c r="Q94" s="19" t="e">
        <f t="shared" si="17"/>
        <v>#N/A</v>
      </c>
      <c r="R94" s="19" t="str">
        <f>IF(COUNT(FIND({1,2,3,4,5,6,7,8,9,0},Q94))&gt;0,"","仅证书")</f>
        <v>仅证书</v>
      </c>
    </row>
    <row r="95" ht="15.75" spans="1:18">
      <c r="A95" s="16">
        <v>93</v>
      </c>
      <c r="B95" s="17" t="s">
        <v>198</v>
      </c>
      <c r="C95" s="17" t="s">
        <v>199</v>
      </c>
      <c r="D95" s="17" t="s">
        <v>20</v>
      </c>
      <c r="E95" s="17" t="s">
        <v>202</v>
      </c>
      <c r="F95" s="17" t="s">
        <v>219</v>
      </c>
      <c r="G95" s="18">
        <v>45547</v>
      </c>
      <c r="H95" s="19" t="e">
        <f>VLOOKUP(F95,表1.全国普通高校大学生竞赛排行榜!B:C,2,0)</f>
        <v>#N/A</v>
      </c>
      <c r="I95" s="17" t="s">
        <v>31</v>
      </c>
      <c r="J95" s="17"/>
      <c r="K95" s="17"/>
      <c r="L95" s="16" t="e">
        <f t="shared" si="14"/>
        <v>#N/A</v>
      </c>
      <c r="M95" s="16" t="e">
        <f t="shared" si="15"/>
        <v>#N/A</v>
      </c>
      <c r="N95" s="19" t="e">
        <f>VLOOKUP(M95,表2.获奖金额及对应奖项!A:D,4,0)</f>
        <v>#N/A</v>
      </c>
      <c r="O95" s="17" t="s">
        <v>56</v>
      </c>
      <c r="P95" s="20">
        <v>1</v>
      </c>
      <c r="Q95" s="19" t="e">
        <f t="shared" si="17"/>
        <v>#N/A</v>
      </c>
      <c r="R95" s="19" t="str">
        <f>IF(COUNT(FIND({1,2,3,4,5,6,7,8,9,0},Q95))&gt;0,"","仅证书")</f>
        <v>仅证书</v>
      </c>
    </row>
    <row r="96" ht="15.75" spans="1:18">
      <c r="A96" s="16">
        <v>94</v>
      </c>
      <c r="B96" s="17" t="s">
        <v>220</v>
      </c>
      <c r="C96" s="17" t="s">
        <v>221</v>
      </c>
      <c r="D96" s="17" t="s">
        <v>20</v>
      </c>
      <c r="E96" s="17" t="s">
        <v>202</v>
      </c>
      <c r="F96" s="17" t="s">
        <v>222</v>
      </c>
      <c r="G96" s="18">
        <v>45533</v>
      </c>
      <c r="H96" s="19" t="e">
        <f>VLOOKUP(F96,表1.全国普通高校大学生竞赛排行榜!B:C,2,0)</f>
        <v>#N/A</v>
      </c>
      <c r="I96" s="17"/>
      <c r="J96" s="17"/>
      <c r="K96" s="17"/>
      <c r="L96" s="16" t="e">
        <f t="shared" si="14"/>
        <v>#N/A</v>
      </c>
      <c r="M96" s="16" t="e">
        <f t="shared" si="15"/>
        <v>#N/A</v>
      </c>
      <c r="N96" s="19" t="e">
        <f>VLOOKUP(M96,表2.获奖金额及对应奖项!A:D,4,0)</f>
        <v>#N/A</v>
      </c>
      <c r="O96" s="17" t="s">
        <v>56</v>
      </c>
      <c r="P96" s="20">
        <v>1</v>
      </c>
      <c r="Q96" s="19" t="e">
        <f t="shared" si="17"/>
        <v>#N/A</v>
      </c>
      <c r="R96" s="19" t="str">
        <f>IF(COUNT(FIND({1,2,3,4,5,6,7,8,9,0},Q96))&gt;0,"","仅证书")</f>
        <v>仅证书</v>
      </c>
    </row>
  </sheetData>
  <autoFilter xmlns:etc="http://www.wps.cn/officeDocument/2017/etCustomData" ref="A1:R96" etc:filterBottomFollowUsedRange="0">
    <extLst/>
  </autoFilter>
  <mergeCells count="1">
    <mergeCell ref="A1:R1"/>
  </mergeCells>
  <dataValidations count="6">
    <dataValidation type="list" allowBlank="1" showInputMessage="1" showErrorMessage="1" sqref="F42">
      <formula1>#REF!</formula1>
    </dataValidation>
    <dataValidation type="list" allowBlank="1" showInputMessage="1" showErrorMessage="1" sqref="E3:E96">
      <formula1>"竞赛获奖,学术论文,发明专利,软件著作"</formula1>
    </dataValidation>
    <dataValidation type="list" allowBlank="1" showInputMessage="1" showErrorMessage="1" sqref="I3:I95">
      <formula1>"国家级,省部级"</formula1>
    </dataValidation>
    <dataValidation type="list" allowBlank="1" showInputMessage="1" showErrorMessage="1" sqref="J3:J95">
      <formula1>"特等奖,一等奖,二等奖,三等奖"</formula1>
    </dataValidation>
    <dataValidation type="list" allowBlank="1" showInputMessage="1" showErrorMessage="1" sqref="K3:K95">
      <formula1>"是,否"</formula1>
    </dataValidation>
    <dataValidation type="list" allowBlank="1" showInputMessage="1" showErrorMessage="1" sqref="O3:O95">
      <formula1>"个人,团队"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workbookViewId="0">
      <selection activeCell="D14" sqref="D14"/>
    </sheetView>
  </sheetViews>
  <sheetFormatPr defaultColWidth="8.16814159292035" defaultRowHeight="13.85" outlineLevelCol="3"/>
  <cols>
    <col min="2" max="2" width="74.3362831858407" customWidth="1"/>
    <col min="3" max="3" width="9.66371681415929" customWidth="1"/>
    <col min="4" max="4" width="9.16814159292035" customWidth="1"/>
  </cols>
  <sheetData>
    <row r="1" ht="33" customHeight="1" spans="1:4">
      <c r="A1" s="4" t="s">
        <v>223</v>
      </c>
      <c r="B1" s="4"/>
      <c r="C1" s="4"/>
      <c r="D1" s="4"/>
    </row>
    <row r="2" ht="16.5" spans="1:4">
      <c r="A2" s="5" t="s">
        <v>1</v>
      </c>
      <c r="B2" s="6" t="s">
        <v>224</v>
      </c>
      <c r="C2" s="6" t="s">
        <v>225</v>
      </c>
      <c r="D2" s="6" t="s">
        <v>226</v>
      </c>
    </row>
    <row r="3" ht="16.5" spans="1:4">
      <c r="A3" s="7">
        <v>1</v>
      </c>
      <c r="B3" s="8" t="s">
        <v>30</v>
      </c>
      <c r="C3" s="9" t="s">
        <v>227</v>
      </c>
      <c r="D3" s="9"/>
    </row>
    <row r="4" ht="16.5" spans="1:4">
      <c r="A4" s="7">
        <v>2</v>
      </c>
      <c r="B4" s="8" t="s">
        <v>107</v>
      </c>
      <c r="C4" s="9" t="s">
        <v>227</v>
      </c>
      <c r="D4" s="9"/>
    </row>
    <row r="5" ht="16.5" spans="1:4">
      <c r="A5" s="7">
        <v>3</v>
      </c>
      <c r="B5" s="8" t="s">
        <v>228</v>
      </c>
      <c r="C5" s="9" t="s">
        <v>227</v>
      </c>
      <c r="D5" s="9"/>
    </row>
    <row r="6" ht="16.5" spans="1:4">
      <c r="A6" s="7">
        <v>4</v>
      </c>
      <c r="B6" s="8" t="s">
        <v>229</v>
      </c>
      <c r="C6" s="9" t="s">
        <v>230</v>
      </c>
      <c r="D6" s="9"/>
    </row>
    <row r="7" ht="16.5" spans="1:4">
      <c r="A7" s="7">
        <v>5</v>
      </c>
      <c r="B7" s="8" t="s">
        <v>46</v>
      </c>
      <c r="C7" s="9" t="s">
        <v>230</v>
      </c>
      <c r="D7" s="9"/>
    </row>
    <row r="8" ht="16.5" spans="1:4">
      <c r="A8" s="7">
        <v>6</v>
      </c>
      <c r="B8" s="8" t="s">
        <v>231</v>
      </c>
      <c r="C8" s="9" t="s">
        <v>230</v>
      </c>
      <c r="D8" s="9"/>
    </row>
    <row r="9" ht="16.5" spans="1:4">
      <c r="A9" s="7">
        <v>7</v>
      </c>
      <c r="B9" s="8" t="s">
        <v>232</v>
      </c>
      <c r="C9" s="9" t="s">
        <v>230</v>
      </c>
      <c r="D9" s="9"/>
    </row>
    <row r="10" ht="16.5" spans="1:4">
      <c r="A10" s="7">
        <v>8</v>
      </c>
      <c r="B10" s="8" t="s">
        <v>233</v>
      </c>
      <c r="C10" s="9" t="s">
        <v>230</v>
      </c>
      <c r="D10" s="9"/>
    </row>
    <row r="11" ht="16.5" spans="1:4">
      <c r="A11" s="7">
        <v>9</v>
      </c>
      <c r="B11" s="8" t="s">
        <v>234</v>
      </c>
      <c r="C11" s="9" t="s">
        <v>230</v>
      </c>
      <c r="D11" s="9"/>
    </row>
    <row r="12" ht="16.5" spans="1:4">
      <c r="A12" s="7">
        <v>10</v>
      </c>
      <c r="B12" s="8" t="s">
        <v>235</v>
      </c>
      <c r="C12" s="9" t="s">
        <v>230</v>
      </c>
      <c r="D12" s="9"/>
    </row>
    <row r="13" ht="16.5" spans="1:4">
      <c r="A13" s="7">
        <v>11</v>
      </c>
      <c r="B13" s="8" t="s">
        <v>236</v>
      </c>
      <c r="C13" s="9" t="s">
        <v>230</v>
      </c>
      <c r="D13" s="9"/>
    </row>
    <row r="14" ht="16.5" spans="1:4">
      <c r="A14" s="7">
        <v>12</v>
      </c>
      <c r="B14" s="8" t="s">
        <v>79</v>
      </c>
      <c r="C14" s="9" t="s">
        <v>230</v>
      </c>
      <c r="D14" s="9"/>
    </row>
    <row r="15" ht="16.5" spans="1:4">
      <c r="A15" s="7">
        <v>13</v>
      </c>
      <c r="B15" s="8" t="s">
        <v>237</v>
      </c>
      <c r="C15" s="9" t="s">
        <v>230</v>
      </c>
      <c r="D15" s="9"/>
    </row>
    <row r="16" ht="16.5" spans="1:4">
      <c r="A16" s="7">
        <v>14</v>
      </c>
      <c r="B16" s="8" t="s">
        <v>238</v>
      </c>
      <c r="C16" s="9" t="s">
        <v>230</v>
      </c>
      <c r="D16" s="9"/>
    </row>
    <row r="17" ht="32.25" spans="1:4">
      <c r="A17" s="7">
        <v>15</v>
      </c>
      <c r="B17" s="8" t="s">
        <v>167</v>
      </c>
      <c r="C17" s="9" t="s">
        <v>230</v>
      </c>
      <c r="D17" s="9"/>
    </row>
    <row r="18" ht="16.5" spans="1:4">
      <c r="A18" s="7">
        <v>16</v>
      </c>
      <c r="B18" s="8" t="s">
        <v>239</v>
      </c>
      <c r="C18" s="9" t="s">
        <v>230</v>
      </c>
      <c r="D18" s="9"/>
    </row>
    <row r="19" ht="16.5" spans="1:4">
      <c r="A19" s="7">
        <v>17</v>
      </c>
      <c r="B19" s="8" t="s">
        <v>240</v>
      </c>
      <c r="C19" s="9" t="s">
        <v>230</v>
      </c>
      <c r="D19" s="9"/>
    </row>
    <row r="20" ht="16.5" spans="1:4">
      <c r="A20" s="7">
        <v>18</v>
      </c>
      <c r="B20" s="8" t="s">
        <v>241</v>
      </c>
      <c r="C20" s="9" t="s">
        <v>230</v>
      </c>
      <c r="D20" s="9"/>
    </row>
    <row r="21" ht="16.5" spans="1:4">
      <c r="A21" s="7">
        <v>19</v>
      </c>
      <c r="B21" s="8" t="s">
        <v>242</v>
      </c>
      <c r="C21" s="9" t="s">
        <v>230</v>
      </c>
      <c r="D21" s="9"/>
    </row>
    <row r="22" ht="16.5" spans="1:4">
      <c r="A22" s="7">
        <v>20</v>
      </c>
      <c r="B22" s="8" t="s">
        <v>40</v>
      </c>
      <c r="C22" s="9" t="s">
        <v>230</v>
      </c>
      <c r="D22" s="9"/>
    </row>
    <row r="23" ht="16.5" spans="1:4">
      <c r="A23" s="7">
        <v>21</v>
      </c>
      <c r="B23" s="8" t="s">
        <v>243</v>
      </c>
      <c r="C23" s="9" t="s">
        <v>230</v>
      </c>
      <c r="D23" s="9"/>
    </row>
    <row r="24" ht="16.5" spans="1:4">
      <c r="A24" s="7">
        <v>22</v>
      </c>
      <c r="B24" s="8" t="s">
        <v>244</v>
      </c>
      <c r="C24" s="9" t="s">
        <v>230</v>
      </c>
      <c r="D24" s="9"/>
    </row>
    <row r="25" ht="16.5" spans="1:4">
      <c r="A25" s="7">
        <v>23</v>
      </c>
      <c r="B25" s="8" t="s">
        <v>245</v>
      </c>
      <c r="C25" s="9" t="s">
        <v>230</v>
      </c>
      <c r="D25" s="9"/>
    </row>
    <row r="26" ht="16.5" spans="1:4">
      <c r="A26" s="7">
        <v>24</v>
      </c>
      <c r="B26" s="8" t="s">
        <v>246</v>
      </c>
      <c r="C26" s="9" t="s">
        <v>230</v>
      </c>
      <c r="D26" s="9"/>
    </row>
    <row r="27" ht="16.5" spans="1:4">
      <c r="A27" s="7">
        <v>25</v>
      </c>
      <c r="B27" s="8" t="s">
        <v>113</v>
      </c>
      <c r="C27" s="9" t="s">
        <v>230</v>
      </c>
      <c r="D27" s="9"/>
    </row>
    <row r="28" ht="32.25" spans="1:4">
      <c r="A28" s="7">
        <v>26</v>
      </c>
      <c r="B28" s="8" t="s">
        <v>247</v>
      </c>
      <c r="C28" s="9" t="s">
        <v>230</v>
      </c>
      <c r="D28" s="9"/>
    </row>
    <row r="29" ht="16.5" spans="1:4">
      <c r="A29" s="7">
        <v>27</v>
      </c>
      <c r="B29" s="8" t="s">
        <v>248</v>
      </c>
      <c r="C29" s="9" t="s">
        <v>230</v>
      </c>
      <c r="D29" s="9"/>
    </row>
    <row r="30" ht="16.5" spans="1:4">
      <c r="A30" s="7">
        <v>28</v>
      </c>
      <c r="B30" s="8" t="s">
        <v>249</v>
      </c>
      <c r="C30" s="9" t="s">
        <v>230</v>
      </c>
      <c r="D30" s="9"/>
    </row>
    <row r="31" ht="16.5" spans="1:4">
      <c r="A31" s="7">
        <v>29</v>
      </c>
      <c r="B31" s="8" t="s">
        <v>250</v>
      </c>
      <c r="C31" s="9" t="s">
        <v>230</v>
      </c>
      <c r="D31" s="9"/>
    </row>
    <row r="32" ht="16.5" spans="1:4">
      <c r="A32" s="7">
        <v>30</v>
      </c>
      <c r="B32" s="8" t="s">
        <v>251</v>
      </c>
      <c r="C32" s="9" t="s">
        <v>230</v>
      </c>
      <c r="D32" s="9"/>
    </row>
    <row r="33" ht="16.5" spans="1:4">
      <c r="A33" s="7">
        <v>31</v>
      </c>
      <c r="B33" s="8" t="s">
        <v>252</v>
      </c>
      <c r="C33" s="9" t="s">
        <v>230</v>
      </c>
      <c r="D33" s="9"/>
    </row>
    <row r="34" ht="16.5" spans="1:4">
      <c r="A34" s="7">
        <v>32</v>
      </c>
      <c r="B34" s="8" t="s">
        <v>253</v>
      </c>
      <c r="C34" s="9" t="s">
        <v>230</v>
      </c>
      <c r="D34" s="9"/>
    </row>
    <row r="35" ht="16.5" spans="1:4">
      <c r="A35" s="7">
        <v>33</v>
      </c>
      <c r="B35" s="8" t="s">
        <v>254</v>
      </c>
      <c r="C35" s="9" t="s">
        <v>230</v>
      </c>
      <c r="D35" s="9"/>
    </row>
    <row r="36" ht="16.5" spans="1:4">
      <c r="A36" s="7">
        <v>34</v>
      </c>
      <c r="B36" s="8" t="s">
        <v>255</v>
      </c>
      <c r="C36" s="9" t="s">
        <v>230</v>
      </c>
      <c r="D36" s="9"/>
    </row>
    <row r="37" ht="16.5" spans="1:4">
      <c r="A37" s="7">
        <v>35</v>
      </c>
      <c r="B37" s="8" t="s">
        <v>256</v>
      </c>
      <c r="C37" s="9" t="s">
        <v>230</v>
      </c>
      <c r="D37" s="9"/>
    </row>
    <row r="38" ht="32.25" spans="1:4">
      <c r="A38" s="7">
        <v>36</v>
      </c>
      <c r="B38" s="8" t="s">
        <v>257</v>
      </c>
      <c r="C38" s="9" t="s">
        <v>230</v>
      </c>
      <c r="D38" s="9"/>
    </row>
    <row r="39" ht="16.5" spans="1:4">
      <c r="A39" s="7">
        <v>37</v>
      </c>
      <c r="B39" s="8" t="s">
        <v>258</v>
      </c>
      <c r="C39" s="9" t="s">
        <v>230</v>
      </c>
      <c r="D39" s="9"/>
    </row>
    <row r="40" ht="16.5" spans="1:4">
      <c r="A40" s="7">
        <v>38</v>
      </c>
      <c r="B40" s="8" t="s">
        <v>259</v>
      </c>
      <c r="C40" s="9" t="s">
        <v>230</v>
      </c>
      <c r="D40" s="9"/>
    </row>
    <row r="41" ht="16.5" spans="1:4">
      <c r="A41" s="7">
        <v>39</v>
      </c>
      <c r="B41" s="8" t="s">
        <v>260</v>
      </c>
      <c r="C41" s="9" t="s">
        <v>230</v>
      </c>
      <c r="D41" s="9"/>
    </row>
    <row r="42" ht="16.5" spans="1:4">
      <c r="A42" s="7">
        <v>40</v>
      </c>
      <c r="B42" s="8" t="s">
        <v>261</v>
      </c>
      <c r="C42" s="9" t="s">
        <v>230</v>
      </c>
      <c r="D42" s="9"/>
    </row>
    <row r="43" ht="16.5" spans="1:4">
      <c r="A43" s="7">
        <v>41</v>
      </c>
      <c r="B43" s="8" t="s">
        <v>262</v>
      </c>
      <c r="C43" s="9" t="s">
        <v>230</v>
      </c>
      <c r="D43" s="9"/>
    </row>
    <row r="44" ht="16.5" spans="1:4">
      <c r="A44" s="7">
        <v>42</v>
      </c>
      <c r="B44" s="8" t="s">
        <v>263</v>
      </c>
      <c r="C44" s="9" t="s">
        <v>230</v>
      </c>
      <c r="D44" s="9"/>
    </row>
    <row r="45" ht="16.5" spans="1:4">
      <c r="A45" s="7">
        <v>43</v>
      </c>
      <c r="B45" s="8" t="s">
        <v>264</v>
      </c>
      <c r="C45" s="9" t="s">
        <v>230</v>
      </c>
      <c r="D45" s="9"/>
    </row>
    <row r="46" ht="16.5" spans="1:4">
      <c r="A46" s="7">
        <v>44</v>
      </c>
      <c r="B46" s="8" t="s">
        <v>265</v>
      </c>
      <c r="C46" s="9" t="s">
        <v>230</v>
      </c>
      <c r="D46" s="9"/>
    </row>
    <row r="47" ht="16.5" spans="1:4">
      <c r="A47" s="7">
        <v>45</v>
      </c>
      <c r="B47" s="8" t="s">
        <v>266</v>
      </c>
      <c r="C47" s="9" t="s">
        <v>230</v>
      </c>
      <c r="D47" s="9"/>
    </row>
    <row r="48" ht="16.5" spans="1:4">
      <c r="A48" s="7">
        <v>46</v>
      </c>
      <c r="B48" s="8" t="s">
        <v>267</v>
      </c>
      <c r="C48" s="9" t="s">
        <v>230</v>
      </c>
      <c r="D48" s="9"/>
    </row>
    <row r="49" ht="32.25" spans="1:4">
      <c r="A49" s="7">
        <v>47</v>
      </c>
      <c r="B49" s="8" t="s">
        <v>22</v>
      </c>
      <c r="C49" s="9" t="s">
        <v>230</v>
      </c>
      <c r="D49" s="9"/>
    </row>
    <row r="50" ht="16.5" spans="1:4">
      <c r="A50" s="7">
        <v>48</v>
      </c>
      <c r="B50" s="8" t="s">
        <v>132</v>
      </c>
      <c r="C50" s="9" t="s">
        <v>230</v>
      </c>
      <c r="D50" s="9"/>
    </row>
    <row r="51" ht="16.5" spans="1:4">
      <c r="A51" s="7">
        <v>49</v>
      </c>
      <c r="B51" s="8" t="s">
        <v>268</v>
      </c>
      <c r="C51" s="9" t="s">
        <v>230</v>
      </c>
      <c r="D51" s="9"/>
    </row>
    <row r="52" ht="16.5" spans="1:4">
      <c r="A52" s="7">
        <v>50</v>
      </c>
      <c r="B52" s="8" t="s">
        <v>110</v>
      </c>
      <c r="C52" s="9" t="s">
        <v>230</v>
      </c>
      <c r="D52" s="9"/>
    </row>
    <row r="53" ht="16.5" spans="1:4">
      <c r="A53" s="7">
        <v>51</v>
      </c>
      <c r="B53" s="8" t="s">
        <v>269</v>
      </c>
      <c r="C53" s="9" t="s">
        <v>230</v>
      </c>
      <c r="D53" s="9"/>
    </row>
    <row r="54" ht="16.5" spans="1:4">
      <c r="A54" s="7">
        <v>52</v>
      </c>
      <c r="B54" s="8" t="s">
        <v>139</v>
      </c>
      <c r="C54" s="9" t="s">
        <v>230</v>
      </c>
      <c r="D54" s="9"/>
    </row>
    <row r="55" ht="16.5" spans="1:4">
      <c r="A55" s="7">
        <v>53</v>
      </c>
      <c r="B55" s="8" t="s">
        <v>270</v>
      </c>
      <c r="C55" s="9" t="s">
        <v>230</v>
      </c>
      <c r="D55" s="9"/>
    </row>
    <row r="56" ht="16.5" spans="1:4">
      <c r="A56" s="7">
        <v>54</v>
      </c>
      <c r="B56" s="8" t="s">
        <v>271</v>
      </c>
      <c r="C56" s="9" t="s">
        <v>230</v>
      </c>
      <c r="D56" s="9"/>
    </row>
    <row r="57" ht="16.5" spans="1:4">
      <c r="A57" s="7">
        <v>55</v>
      </c>
      <c r="B57" s="8" t="s">
        <v>61</v>
      </c>
      <c r="C57" s="9" t="s">
        <v>230</v>
      </c>
      <c r="D57" s="9"/>
    </row>
    <row r="58" ht="16.5" spans="1:4">
      <c r="A58" s="7">
        <v>56</v>
      </c>
      <c r="B58" s="8" t="s">
        <v>272</v>
      </c>
      <c r="C58" s="9" t="s">
        <v>230</v>
      </c>
      <c r="D58" s="9"/>
    </row>
    <row r="59" ht="16.5" spans="1:4">
      <c r="A59" s="7">
        <v>57</v>
      </c>
      <c r="B59" s="8" t="s">
        <v>273</v>
      </c>
      <c r="C59" s="9" t="s">
        <v>230</v>
      </c>
      <c r="D59" s="9"/>
    </row>
    <row r="60" ht="16.5" spans="1:4">
      <c r="A60" s="7">
        <v>58</v>
      </c>
      <c r="B60" s="8" t="s">
        <v>274</v>
      </c>
      <c r="C60" s="9" t="s">
        <v>230</v>
      </c>
      <c r="D60" s="9"/>
    </row>
    <row r="61" ht="16.5" spans="1:4">
      <c r="A61" s="7">
        <v>59</v>
      </c>
      <c r="B61" s="8" t="s">
        <v>275</v>
      </c>
      <c r="C61" s="9" t="s">
        <v>230</v>
      </c>
      <c r="D61" s="9"/>
    </row>
    <row r="62" ht="16.5" spans="1:4">
      <c r="A62" s="7">
        <v>60</v>
      </c>
      <c r="B62" s="8" t="s">
        <v>276</v>
      </c>
      <c r="C62" s="9" t="s">
        <v>230</v>
      </c>
      <c r="D62" s="9"/>
    </row>
    <row r="63" ht="16.5" spans="1:4">
      <c r="A63" s="7">
        <v>61</v>
      </c>
      <c r="B63" s="8" t="s">
        <v>277</v>
      </c>
      <c r="C63" s="9" t="s">
        <v>230</v>
      </c>
      <c r="D63" s="9"/>
    </row>
    <row r="64" ht="16.5" spans="1:4">
      <c r="A64" s="7">
        <v>62</v>
      </c>
      <c r="B64" s="8" t="s">
        <v>278</v>
      </c>
      <c r="C64" s="9" t="s">
        <v>230</v>
      </c>
      <c r="D64" s="9"/>
    </row>
    <row r="65" ht="16.5" spans="1:4">
      <c r="A65" s="7">
        <v>63</v>
      </c>
      <c r="B65" s="8" t="s">
        <v>279</v>
      </c>
      <c r="C65" s="9" t="s">
        <v>230</v>
      </c>
      <c r="D65" s="9"/>
    </row>
    <row r="66" ht="16.5" spans="1:4">
      <c r="A66" s="7">
        <v>64</v>
      </c>
      <c r="B66" s="8" t="s">
        <v>280</v>
      </c>
      <c r="C66" s="9" t="s">
        <v>230</v>
      </c>
      <c r="D66" s="9"/>
    </row>
    <row r="67" ht="16.5" spans="1:4">
      <c r="A67" s="7">
        <v>65</v>
      </c>
      <c r="B67" s="8" t="s">
        <v>281</v>
      </c>
      <c r="C67" s="9" t="s">
        <v>230</v>
      </c>
      <c r="D67" s="9"/>
    </row>
    <row r="68" ht="16.5" spans="1:4">
      <c r="A68" s="7">
        <v>66</v>
      </c>
      <c r="B68" s="8" t="s">
        <v>55</v>
      </c>
      <c r="C68" s="9" t="s">
        <v>230</v>
      </c>
      <c r="D68" s="9"/>
    </row>
    <row r="69" ht="16.5" spans="1:4">
      <c r="A69" s="7">
        <v>67</v>
      </c>
      <c r="B69" s="8" t="s">
        <v>282</v>
      </c>
      <c r="C69" s="9" t="s">
        <v>230</v>
      </c>
      <c r="D69" s="9"/>
    </row>
    <row r="70" ht="16.5" spans="1:4">
      <c r="A70" s="7">
        <v>68</v>
      </c>
      <c r="B70" s="8" t="s">
        <v>36</v>
      </c>
      <c r="C70" s="9" t="s">
        <v>230</v>
      </c>
      <c r="D70" s="9"/>
    </row>
    <row r="71" ht="16.5" spans="1:4">
      <c r="A71" s="7">
        <v>69</v>
      </c>
      <c r="B71" s="8" t="s">
        <v>50</v>
      </c>
      <c r="C71" s="9" t="s">
        <v>230</v>
      </c>
      <c r="D71" s="9"/>
    </row>
    <row r="72" ht="16.5" spans="1:4">
      <c r="A72" s="7">
        <v>70</v>
      </c>
      <c r="B72" s="8" t="s">
        <v>283</v>
      </c>
      <c r="C72" s="9" t="s">
        <v>230</v>
      </c>
      <c r="D72" s="9"/>
    </row>
    <row r="73" ht="16.5" spans="1:4">
      <c r="A73" s="7">
        <v>71</v>
      </c>
      <c r="B73" s="8" t="s">
        <v>284</v>
      </c>
      <c r="C73" s="9" t="s">
        <v>230</v>
      </c>
      <c r="D73" s="9"/>
    </row>
    <row r="74" ht="16.5" spans="1:4">
      <c r="A74" s="7">
        <v>72</v>
      </c>
      <c r="B74" s="8" t="s">
        <v>285</v>
      </c>
      <c r="C74" s="9" t="s">
        <v>230</v>
      </c>
      <c r="D74" s="9"/>
    </row>
    <row r="75" ht="16.5" spans="1:4">
      <c r="A75" s="7">
        <v>73</v>
      </c>
      <c r="B75" s="8" t="s">
        <v>286</v>
      </c>
      <c r="C75" s="9" t="s">
        <v>230</v>
      </c>
      <c r="D75" s="9"/>
    </row>
    <row r="76" ht="16.5" spans="1:4">
      <c r="A76" s="7">
        <v>74</v>
      </c>
      <c r="B76" s="8" t="s">
        <v>287</v>
      </c>
      <c r="C76" s="9" t="s">
        <v>230</v>
      </c>
      <c r="D76" s="9"/>
    </row>
    <row r="77" ht="16.5" spans="1:4">
      <c r="A77" s="7">
        <v>75</v>
      </c>
      <c r="B77" s="8" t="s">
        <v>288</v>
      </c>
      <c r="C77" s="9" t="s">
        <v>230</v>
      </c>
      <c r="D77" s="9"/>
    </row>
    <row r="78" ht="16.5" spans="1:4">
      <c r="A78" s="7">
        <v>76</v>
      </c>
      <c r="B78" s="8" t="s">
        <v>289</v>
      </c>
      <c r="C78" s="9" t="s">
        <v>230</v>
      </c>
      <c r="D78" s="9"/>
    </row>
    <row r="79" ht="16.5" spans="1:4">
      <c r="A79" s="7">
        <v>77</v>
      </c>
      <c r="B79" s="8" t="s">
        <v>290</v>
      </c>
      <c r="C79" s="9" t="s">
        <v>230</v>
      </c>
      <c r="D79" s="9"/>
    </row>
    <row r="80" ht="16.5" spans="1:4">
      <c r="A80" s="7">
        <v>78</v>
      </c>
      <c r="B80" s="8" t="s">
        <v>291</v>
      </c>
      <c r="C80" s="9" t="s">
        <v>230</v>
      </c>
      <c r="D80" s="9"/>
    </row>
    <row r="81" ht="16.5" spans="1:4">
      <c r="A81" s="7">
        <v>79</v>
      </c>
      <c r="B81" s="8" t="s">
        <v>292</v>
      </c>
      <c r="C81" s="9" t="s">
        <v>230</v>
      </c>
      <c r="D81" s="9"/>
    </row>
    <row r="82" ht="16.5" spans="1:4">
      <c r="A82" s="7">
        <v>80</v>
      </c>
      <c r="B82" s="8" t="s">
        <v>293</v>
      </c>
      <c r="C82" s="9" t="s">
        <v>230</v>
      </c>
      <c r="D82" s="9"/>
    </row>
    <row r="83" ht="16.5" spans="1:4">
      <c r="A83" s="7">
        <v>81</v>
      </c>
      <c r="B83" s="8" t="s">
        <v>294</v>
      </c>
      <c r="C83" s="9" t="s">
        <v>230</v>
      </c>
      <c r="D83" s="9"/>
    </row>
    <row r="84" ht="16.5" spans="1:4">
      <c r="A84" s="7">
        <v>82</v>
      </c>
      <c r="B84" s="8" t="s">
        <v>295</v>
      </c>
      <c r="C84" s="9" t="s">
        <v>230</v>
      </c>
      <c r="D84" s="9"/>
    </row>
    <row r="85" ht="16.5" spans="1:4">
      <c r="A85" s="7">
        <v>83</v>
      </c>
      <c r="B85" s="8" t="s">
        <v>296</v>
      </c>
      <c r="C85" s="9" t="s">
        <v>230</v>
      </c>
      <c r="D85" s="9"/>
    </row>
    <row r="86" ht="16.5" spans="1:4">
      <c r="A86" s="7">
        <v>84</v>
      </c>
      <c r="B86" s="8" t="s">
        <v>297</v>
      </c>
      <c r="C86" s="9" t="s">
        <v>230</v>
      </c>
      <c r="D86" s="9"/>
    </row>
    <row r="87" ht="16.5" spans="1:4">
      <c r="A87" s="7">
        <v>85</v>
      </c>
      <c r="B87" s="8" t="s">
        <v>298</v>
      </c>
      <c r="C87" s="9" t="s">
        <v>230</v>
      </c>
      <c r="D87" s="9" t="s">
        <v>299</v>
      </c>
    </row>
    <row r="88" ht="16.5" spans="1:4">
      <c r="A88" s="7">
        <v>86</v>
      </c>
      <c r="B88" s="8" t="s">
        <v>300</v>
      </c>
      <c r="C88" s="9" t="s">
        <v>230</v>
      </c>
      <c r="D88" s="9" t="s">
        <v>299</v>
      </c>
    </row>
    <row r="89" ht="16.5" spans="1:4">
      <c r="A89" s="7">
        <v>87</v>
      </c>
      <c r="B89" s="8" t="s">
        <v>301</v>
      </c>
      <c r="C89" s="9" t="s">
        <v>230</v>
      </c>
      <c r="D89" s="9" t="s">
        <v>299</v>
      </c>
    </row>
    <row r="90" ht="16.5" spans="1:4">
      <c r="A90" s="7">
        <v>88</v>
      </c>
      <c r="B90" s="8" t="s">
        <v>302</v>
      </c>
      <c r="C90" s="9" t="s">
        <v>230</v>
      </c>
      <c r="D90" s="9" t="s">
        <v>299</v>
      </c>
    </row>
    <row r="91" ht="16.5" spans="1:4">
      <c r="A91" s="7">
        <v>89</v>
      </c>
      <c r="B91" s="8" t="s">
        <v>303</v>
      </c>
      <c r="C91" s="9" t="s">
        <v>230</v>
      </c>
      <c r="D91" s="9" t="s">
        <v>299</v>
      </c>
    </row>
    <row r="92" ht="16.5" spans="1:4">
      <c r="A92" s="7">
        <v>90</v>
      </c>
      <c r="B92" s="8" t="s">
        <v>304</v>
      </c>
      <c r="C92" s="9" t="s">
        <v>230</v>
      </c>
      <c r="D92" s="9" t="s">
        <v>299</v>
      </c>
    </row>
    <row r="93" ht="16.5" spans="1:4">
      <c r="A93" s="7">
        <v>91</v>
      </c>
      <c r="B93" s="8" t="s">
        <v>305</v>
      </c>
      <c r="C93" s="9" t="s">
        <v>230</v>
      </c>
      <c r="D93" s="9" t="s">
        <v>299</v>
      </c>
    </row>
    <row r="94" ht="16.5" spans="1:4">
      <c r="A94" s="7">
        <v>92</v>
      </c>
      <c r="B94" s="8" t="s">
        <v>306</v>
      </c>
      <c r="C94" s="9" t="s">
        <v>230</v>
      </c>
      <c r="D94" s="9" t="s">
        <v>299</v>
      </c>
    </row>
    <row r="95" ht="16.5" spans="1:4">
      <c r="A95" s="7">
        <v>93</v>
      </c>
      <c r="B95" s="8" t="s">
        <v>307</v>
      </c>
      <c r="C95" s="9" t="s">
        <v>230</v>
      </c>
      <c r="D95" s="9" t="s">
        <v>299</v>
      </c>
    </row>
    <row r="96" ht="16.5" spans="1:4">
      <c r="A96" s="7">
        <v>94</v>
      </c>
      <c r="B96" s="8" t="s">
        <v>308</v>
      </c>
      <c r="C96" s="9" t="s">
        <v>230</v>
      </c>
      <c r="D96" s="9" t="s">
        <v>299</v>
      </c>
    </row>
    <row r="97" ht="16.5" spans="1:4">
      <c r="A97" s="7">
        <v>95</v>
      </c>
      <c r="B97" s="8" t="s">
        <v>158</v>
      </c>
      <c r="C97" s="9" t="s">
        <v>230</v>
      </c>
      <c r="D97" s="9" t="s">
        <v>299</v>
      </c>
    </row>
    <row r="98" ht="16.5" spans="1:4">
      <c r="A98" s="7">
        <v>96</v>
      </c>
      <c r="B98" s="8" t="s">
        <v>309</v>
      </c>
      <c r="C98" s="9" t="s">
        <v>230</v>
      </c>
      <c r="D98" s="9" t="s">
        <v>299</v>
      </c>
    </row>
    <row r="99" ht="16.5" spans="1:4">
      <c r="A99" s="7">
        <v>97</v>
      </c>
      <c r="B99" s="10" t="s">
        <v>72</v>
      </c>
      <c r="C99" s="9" t="s">
        <v>230</v>
      </c>
      <c r="D99" s="9" t="s">
        <v>299</v>
      </c>
    </row>
    <row r="100" ht="16.5" spans="1:4">
      <c r="A100" s="7">
        <v>98</v>
      </c>
      <c r="B100" s="8" t="s">
        <v>310</v>
      </c>
      <c r="C100" s="9" t="s">
        <v>230</v>
      </c>
      <c r="D100" s="9" t="s">
        <v>299</v>
      </c>
    </row>
    <row r="101" ht="16.5" spans="1:4">
      <c r="A101" s="7">
        <v>99</v>
      </c>
      <c r="B101" s="8" t="s">
        <v>311</v>
      </c>
      <c r="C101" s="9" t="s">
        <v>230</v>
      </c>
      <c r="D101" s="9" t="s">
        <v>299</v>
      </c>
    </row>
    <row r="102" ht="16.5" spans="1:4">
      <c r="A102" s="7">
        <v>100</v>
      </c>
      <c r="B102" s="8" t="s">
        <v>69</v>
      </c>
      <c r="C102" s="9" t="s">
        <v>230</v>
      </c>
      <c r="D102" s="9" t="s">
        <v>299</v>
      </c>
    </row>
    <row r="103" ht="16.5" spans="1:4">
      <c r="A103" s="7">
        <v>101</v>
      </c>
      <c r="B103" s="8" t="s">
        <v>312</v>
      </c>
      <c r="C103" s="9" t="s">
        <v>230</v>
      </c>
      <c r="D103" s="9" t="s">
        <v>299</v>
      </c>
    </row>
    <row r="104" ht="16.5" spans="1:4">
      <c r="A104" s="7">
        <v>102</v>
      </c>
      <c r="B104" s="8" t="s">
        <v>313</v>
      </c>
      <c r="C104" s="9" t="s">
        <v>230</v>
      </c>
      <c r="D104" s="9" t="s">
        <v>299</v>
      </c>
    </row>
    <row r="105" ht="16.5" spans="1:4">
      <c r="A105" s="7">
        <v>103</v>
      </c>
      <c r="B105" s="8" t="s">
        <v>64</v>
      </c>
      <c r="C105" s="9" t="s">
        <v>230</v>
      </c>
      <c r="D105" s="9" t="s">
        <v>299</v>
      </c>
    </row>
    <row r="106" ht="16.5" spans="1:4">
      <c r="A106" s="7">
        <v>104</v>
      </c>
      <c r="B106" s="8" t="s">
        <v>314</v>
      </c>
      <c r="C106" s="9" t="s">
        <v>230</v>
      </c>
      <c r="D106" s="9" t="s">
        <v>299</v>
      </c>
    </row>
    <row r="107" ht="16.5" spans="1:4">
      <c r="A107" s="7">
        <v>105</v>
      </c>
      <c r="B107" s="8" t="s">
        <v>315</v>
      </c>
      <c r="C107" s="9" t="s">
        <v>230</v>
      </c>
      <c r="D107" s="9" t="s">
        <v>299</v>
      </c>
    </row>
    <row r="108" ht="16.5" spans="1:4">
      <c r="A108" s="7">
        <v>106</v>
      </c>
      <c r="B108" s="8" t="s">
        <v>316</v>
      </c>
      <c r="C108" s="9" t="s">
        <v>230</v>
      </c>
      <c r="D108" s="9" t="s">
        <v>299</v>
      </c>
    </row>
    <row r="109" ht="16.5" spans="1:4">
      <c r="A109" s="7">
        <v>107</v>
      </c>
      <c r="B109" s="8" t="s">
        <v>317</v>
      </c>
      <c r="C109" s="9" t="s">
        <v>230</v>
      </c>
      <c r="D109" s="9" t="s">
        <v>299</v>
      </c>
    </row>
    <row r="110" ht="16.5" spans="1:4">
      <c r="A110" s="7">
        <v>108</v>
      </c>
      <c r="B110" s="8" t="s">
        <v>318</v>
      </c>
      <c r="C110" s="9" t="s">
        <v>230</v>
      </c>
      <c r="D110" s="9" t="s">
        <v>299</v>
      </c>
    </row>
    <row r="111" ht="16.5" spans="1:4">
      <c r="A111" s="7">
        <v>109</v>
      </c>
      <c r="B111" s="8" t="s">
        <v>319</v>
      </c>
      <c r="C111" s="9" t="s">
        <v>230</v>
      </c>
      <c r="D111" s="9" t="s">
        <v>299</v>
      </c>
    </row>
    <row r="112" ht="16.5" spans="1:4">
      <c r="A112" s="7">
        <v>110</v>
      </c>
      <c r="B112" s="8" t="s">
        <v>320</v>
      </c>
      <c r="C112" s="9" t="s">
        <v>230</v>
      </c>
      <c r="D112" s="9" t="s">
        <v>299</v>
      </c>
    </row>
    <row r="113" ht="16.5" spans="1:4">
      <c r="A113" s="7">
        <v>111</v>
      </c>
      <c r="B113" s="8" t="s">
        <v>321</v>
      </c>
      <c r="C113" s="9" t="s">
        <v>230</v>
      </c>
      <c r="D113" s="9" t="s">
        <v>299</v>
      </c>
    </row>
    <row r="114" ht="16.5" spans="1:4">
      <c r="A114" s="7">
        <v>112</v>
      </c>
      <c r="B114" s="8" t="s">
        <v>322</v>
      </c>
      <c r="C114" s="9" t="s">
        <v>230</v>
      </c>
      <c r="D114" s="9" t="s">
        <v>299</v>
      </c>
    </row>
    <row r="115" ht="16.5" spans="1:4">
      <c r="A115" s="7">
        <v>113</v>
      </c>
      <c r="B115" s="8" t="s">
        <v>323</v>
      </c>
      <c r="C115" s="9" t="s">
        <v>230</v>
      </c>
      <c r="D115" s="9" t="s">
        <v>299</v>
      </c>
    </row>
    <row r="116" ht="16.5" spans="1:4">
      <c r="A116" s="7">
        <v>114</v>
      </c>
      <c r="B116" s="8" t="s">
        <v>324</v>
      </c>
      <c r="C116" s="9" t="s">
        <v>230</v>
      </c>
      <c r="D116" s="9" t="s">
        <v>299</v>
      </c>
    </row>
    <row r="117" ht="16.5" spans="1:4">
      <c r="A117" s="7">
        <v>115</v>
      </c>
      <c r="B117" s="8" t="s">
        <v>325</v>
      </c>
      <c r="C117" s="9" t="s">
        <v>230</v>
      </c>
      <c r="D117" s="9" t="s">
        <v>299</v>
      </c>
    </row>
    <row r="118" ht="16.5" spans="1:4">
      <c r="A118" s="7">
        <v>116</v>
      </c>
      <c r="B118" s="8" t="s">
        <v>326</v>
      </c>
      <c r="C118" s="9" t="s">
        <v>230</v>
      </c>
      <c r="D118" s="9" t="s">
        <v>299</v>
      </c>
    </row>
    <row r="119" ht="16.5" spans="1:4">
      <c r="A119" s="7">
        <v>117</v>
      </c>
      <c r="B119" s="8" t="s">
        <v>327</v>
      </c>
      <c r="C119" s="9" t="s">
        <v>230</v>
      </c>
      <c r="D119" s="9" t="s">
        <v>299</v>
      </c>
    </row>
    <row r="120" ht="16.5" spans="1:4">
      <c r="A120" s="7">
        <v>118</v>
      </c>
      <c r="B120" s="8" t="s">
        <v>328</v>
      </c>
      <c r="C120" s="9" t="s">
        <v>230</v>
      </c>
      <c r="D120" s="9" t="s">
        <v>299</v>
      </c>
    </row>
    <row r="121" ht="16.5" spans="1:4">
      <c r="A121" s="7"/>
      <c r="B121" s="8" t="s">
        <v>182</v>
      </c>
      <c r="C121" s="9" t="s">
        <v>329</v>
      </c>
      <c r="D121" s="9"/>
    </row>
  </sheetData>
  <autoFilter xmlns:etc="http://www.wps.cn/officeDocument/2017/etCustomData" ref="B1:B121" etc:filterBottomFollowUsedRange="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D2" sqref="D2"/>
    </sheetView>
  </sheetViews>
  <sheetFormatPr defaultColWidth="8.83185840707965" defaultRowHeight="13.85" outlineLevelCol="3"/>
  <cols>
    <col min="1" max="1" width="28" customWidth="1"/>
    <col min="2" max="2" width="30" customWidth="1"/>
  </cols>
  <sheetData>
    <row r="1" ht="15" spans="1:4">
      <c r="A1" s="1" t="s">
        <v>330</v>
      </c>
      <c r="B1" s="1" t="s">
        <v>331</v>
      </c>
      <c r="C1" s="1" t="s">
        <v>332</v>
      </c>
      <c r="D1" s="1" t="s">
        <v>333</v>
      </c>
    </row>
    <row r="2" spans="1:4">
      <c r="A2" t="s">
        <v>334</v>
      </c>
      <c r="B2" t="s">
        <v>335</v>
      </c>
      <c r="C2">
        <v>1</v>
      </c>
      <c r="D2">
        <v>10000</v>
      </c>
    </row>
    <row r="3" spans="1:4">
      <c r="A3" t="s">
        <v>336</v>
      </c>
      <c r="B3" t="s">
        <v>337</v>
      </c>
      <c r="C3">
        <v>2</v>
      </c>
      <c r="D3">
        <v>5000</v>
      </c>
    </row>
    <row r="4" spans="1:4">
      <c r="A4" t="s">
        <v>338</v>
      </c>
      <c r="B4" t="s">
        <v>339</v>
      </c>
      <c r="C4">
        <v>3</v>
      </c>
      <c r="D4">
        <v>2000</v>
      </c>
    </row>
    <row r="5" spans="1:4">
      <c r="A5" t="s">
        <v>340</v>
      </c>
      <c r="C5">
        <v>4</v>
      </c>
      <c r="D5">
        <v>1000</v>
      </c>
    </row>
    <row r="6" spans="1:4">
      <c r="A6" s="2" t="s">
        <v>341</v>
      </c>
      <c r="B6" s="2" t="s">
        <v>342</v>
      </c>
      <c r="C6" s="2">
        <v>5</v>
      </c>
      <c r="D6" s="2">
        <v>1000</v>
      </c>
    </row>
    <row r="7" spans="1:4">
      <c r="A7" s="2" t="s">
        <v>343</v>
      </c>
      <c r="B7" s="2" t="s">
        <v>344</v>
      </c>
      <c r="C7" s="2">
        <v>6</v>
      </c>
      <c r="D7" s="2">
        <v>800</v>
      </c>
    </row>
    <row r="9" spans="1:4">
      <c r="A9" t="s">
        <v>345</v>
      </c>
      <c r="B9" t="s">
        <v>346</v>
      </c>
      <c r="C9">
        <v>7</v>
      </c>
      <c r="D9">
        <v>3000</v>
      </c>
    </row>
    <row r="10" spans="1:4">
      <c r="A10" t="s">
        <v>347</v>
      </c>
      <c r="B10" t="s">
        <v>348</v>
      </c>
      <c r="C10">
        <v>8</v>
      </c>
      <c r="D10">
        <v>2000</v>
      </c>
    </row>
    <row r="11" spans="1:4">
      <c r="A11" t="s">
        <v>349</v>
      </c>
      <c r="B11" t="s">
        <v>350</v>
      </c>
      <c r="C11">
        <v>9</v>
      </c>
      <c r="D11">
        <v>1500</v>
      </c>
    </row>
    <row r="12" spans="1:4">
      <c r="A12" t="s">
        <v>351</v>
      </c>
      <c r="C12">
        <v>10</v>
      </c>
      <c r="D12">
        <v>1000</v>
      </c>
    </row>
    <row r="13" spans="1:4">
      <c r="A13" s="2" t="s">
        <v>352</v>
      </c>
      <c r="B13" s="2" t="s">
        <v>353</v>
      </c>
      <c r="C13" s="2">
        <v>11</v>
      </c>
      <c r="D13" s="2">
        <v>1000</v>
      </c>
    </row>
    <row r="14" spans="1:4">
      <c r="A14" s="2" t="s">
        <v>354</v>
      </c>
      <c r="B14" s="2" t="s">
        <v>355</v>
      </c>
      <c r="C14" s="2">
        <v>12</v>
      </c>
      <c r="D14" s="2">
        <v>800</v>
      </c>
    </row>
    <row r="15" spans="1:4">
      <c r="A15" t="s">
        <v>356</v>
      </c>
      <c r="B15" t="s">
        <v>356</v>
      </c>
      <c r="C15">
        <v>13</v>
      </c>
      <c r="D15" s="3" t="s">
        <v>357</v>
      </c>
    </row>
    <row r="16" hidden="1" spans="1:4">
      <c r="A16" t="s">
        <v>335</v>
      </c>
      <c r="C16">
        <v>1</v>
      </c>
      <c r="D16">
        <v>10000</v>
      </c>
    </row>
    <row r="17" hidden="1" spans="1:4">
      <c r="A17" t="s">
        <v>337</v>
      </c>
      <c r="C17">
        <v>2</v>
      </c>
      <c r="D17">
        <v>5000</v>
      </c>
    </row>
    <row r="18" hidden="1" spans="1:4">
      <c r="A18" t="s">
        <v>339</v>
      </c>
      <c r="C18">
        <v>3</v>
      </c>
      <c r="D18">
        <v>2000</v>
      </c>
    </row>
    <row r="19" hidden="1" spans="3:4">
      <c r="C19">
        <v>4</v>
      </c>
      <c r="D19">
        <v>1000</v>
      </c>
    </row>
    <row r="20" hidden="1" spans="1:4">
      <c r="A20" s="2" t="s">
        <v>342</v>
      </c>
      <c r="C20" s="2">
        <v>5</v>
      </c>
      <c r="D20" s="2">
        <v>1000</v>
      </c>
    </row>
    <row r="21" hidden="1" spans="1:4">
      <c r="A21" s="2" t="s">
        <v>344</v>
      </c>
      <c r="C21" s="2">
        <v>6</v>
      </c>
      <c r="D21" s="2">
        <v>800</v>
      </c>
    </row>
    <row r="22" hidden="1" spans="1:4">
      <c r="A22" t="s">
        <v>346</v>
      </c>
      <c r="C22">
        <v>7</v>
      </c>
      <c r="D22">
        <v>3000</v>
      </c>
    </row>
    <row r="23" hidden="1" spans="1:4">
      <c r="A23" t="s">
        <v>348</v>
      </c>
      <c r="C23">
        <v>8</v>
      </c>
      <c r="D23">
        <v>2000</v>
      </c>
    </row>
    <row r="24" hidden="1" spans="1:4">
      <c r="A24" t="s">
        <v>350</v>
      </c>
      <c r="C24">
        <v>9</v>
      </c>
      <c r="D24">
        <v>1500</v>
      </c>
    </row>
    <row r="25" hidden="1" spans="3:4">
      <c r="C25">
        <v>10</v>
      </c>
      <c r="D25">
        <v>1000</v>
      </c>
    </row>
    <row r="26" hidden="1" spans="1:4">
      <c r="A26" s="2" t="s">
        <v>353</v>
      </c>
      <c r="C26" s="2">
        <v>11</v>
      </c>
      <c r="D26" s="2">
        <v>1000</v>
      </c>
    </row>
    <row r="27" hidden="1" spans="1:4">
      <c r="A27" s="2" t="s">
        <v>355</v>
      </c>
      <c r="C27" s="2">
        <v>12</v>
      </c>
      <c r="D27" s="2">
        <v>800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附件4 科技创新奖学金汇总表（学生）</vt:lpstr>
      <vt:lpstr>表1.全国普通高校大学生竞赛排行榜</vt:lpstr>
      <vt:lpstr>表2.获奖金额及对应奖项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洛叶</cp:lastModifiedBy>
  <dcterms:created xsi:type="dcterms:W3CDTF">2024-11-08T08:46:00Z</dcterms:created>
  <dcterms:modified xsi:type="dcterms:W3CDTF">2024-11-21T11:07:47Z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A5CC34369E1C4EE9B4493C8948C15DB3_12</vt:lpwstr>
  </property>
</Properties>
</file>