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附件3 科技创新优秀指导教师信息汇总表" sheetId="5" r:id="rId1"/>
    <sheet name="表1.全国普通高校大学生竞赛排行榜" sheetId="3" r:id="rId2"/>
    <sheet name="表2.获奖金额及对应奖项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'附件3 科技创新优秀指导教师信息汇总表'!$A$2:$T$43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<sst xmlns="http://schemas.openxmlformats.org/spreadsheetml/2006/main" count="606" uniqueCount="205">
  <si>
    <t>校区2023-2024学年科技创新优秀指导教师申报信息汇总表（教师填）</t>
  </si>
  <si>
    <t>序号</t>
  </si>
  <si>
    <t>姓名</t>
  </si>
  <si>
    <t>工号</t>
  </si>
  <si>
    <t>部门/学院</t>
  </si>
  <si>
    <t>指导赛事名称
(请按照表1填写）</t>
  </si>
  <si>
    <t>获奖时间</t>
  </si>
  <si>
    <t>竞赛类别
（一类/二类/其他）</t>
  </si>
  <si>
    <t>获奖级别</t>
  </si>
  <si>
    <t>获奖等级</t>
  </si>
  <si>
    <t>该级别奖项是否设置特等奖</t>
  </si>
  <si>
    <t>特等标签</t>
  </si>
  <si>
    <t>获奖总额（元）</t>
  </si>
  <si>
    <t>指导形式</t>
  </si>
  <si>
    <t>奖金分配比例
（填xx%，如20%）</t>
  </si>
  <si>
    <t>个人奖金金额（元）</t>
  </si>
  <si>
    <t>赛事计数</t>
  </si>
  <si>
    <t>赛事计数奖金比例</t>
  </si>
  <si>
    <t>最终发放奖金金额（元）</t>
  </si>
  <si>
    <t>是否仅证书</t>
  </si>
  <si>
    <t>戴明月</t>
  </si>
  <si>
    <t>2020592201</t>
  </si>
  <si>
    <t>工商管理学院/马克思主义学院</t>
  </si>
  <si>
    <t>全国高校商业精英挑战赛-①品牌策划竞赛、②会展专业创新创业实践竞赛、③国际贸易竞赛、④创新创业竞赛⑤会计与商业管理素例竞赛</t>
  </si>
  <si>
    <t>二类</t>
  </si>
  <si>
    <t>国家级</t>
  </si>
  <si>
    <t>一等奖</t>
  </si>
  <si>
    <t>否</t>
  </si>
  <si>
    <t>团队</t>
  </si>
  <si>
    <t>第一项</t>
  </si>
  <si>
    <t>邓永成</t>
  </si>
  <si>
    <t>2022582042</t>
  </si>
  <si>
    <t>全国大学生市场调查与分析大赛</t>
  </si>
  <si>
    <t>仅证书</t>
  </si>
  <si>
    <t>二等奖</t>
  </si>
  <si>
    <t>第二项</t>
  </si>
  <si>
    <t>杜永善</t>
  </si>
  <si>
    <t>2019592011</t>
  </si>
  <si>
    <t>三等奖</t>
  </si>
  <si>
    <t>个人</t>
  </si>
  <si>
    <t>冯晓琦</t>
  </si>
  <si>
    <t>2022560001</t>
  </si>
  <si>
    <t>中国高校计算机大赛-①大数据挑战赛、②团体程序设计天梯赛、③移动应用创新赛、④网络技术挑战赛、⑤人工智能创意赛</t>
  </si>
  <si>
    <t>哈比提·吐斯甫汗</t>
  </si>
  <si>
    <t>2019592014</t>
  </si>
  <si>
    <t>郝青云</t>
  </si>
  <si>
    <t>2016591012</t>
  </si>
  <si>
    <t>全国大学生信息安全与对抗技术竞赛</t>
  </si>
  <si>
    <t>是</t>
  </si>
  <si>
    <t>侯庆磊</t>
  </si>
  <si>
    <t>2418</t>
  </si>
  <si>
    <t>鞠小玉</t>
  </si>
  <si>
    <t>2019592010</t>
  </si>
  <si>
    <t>全国大学生能源经济学术创意大赛</t>
  </si>
  <si>
    <t>刘伯瑜</t>
  </si>
  <si>
    <t>特等奖</t>
  </si>
  <si>
    <t>刘江枫</t>
  </si>
  <si>
    <t>吕珺</t>
  </si>
  <si>
    <t>全国大学生节能减排社会实践与科技竞赛</t>
  </si>
  <si>
    <t>马郑玮</t>
  </si>
  <si>
    <t>2446</t>
  </si>
  <si>
    <t>祁国超</t>
  </si>
  <si>
    <t>2022561005</t>
  </si>
  <si>
    <t>邱煜珩</t>
  </si>
  <si>
    <t>2020591004</t>
  </si>
  <si>
    <t>党群工作部</t>
  </si>
  <si>
    <t>“挑战杯”全国大学生课外学术科技作品竞赛</t>
  </si>
  <si>
    <t>苏忠林</t>
  </si>
  <si>
    <t>2020560002</t>
  </si>
  <si>
    <t>王均涛</t>
  </si>
  <si>
    <t>2017591001</t>
  </si>
  <si>
    <t>合作发展部</t>
  </si>
  <si>
    <t>（不含特）</t>
  </si>
  <si>
    <t>二类国家级三等奖（不含特）</t>
  </si>
  <si>
    <t>袁玫</t>
  </si>
  <si>
    <t>2017591002</t>
  </si>
  <si>
    <t>张奇</t>
  </si>
  <si>
    <t>（含特）</t>
  </si>
  <si>
    <t>周伟萍</t>
  </si>
  <si>
    <t>2021592201</t>
  </si>
  <si>
    <t>朱文鹏</t>
  </si>
  <si>
    <t>2023563305</t>
  </si>
  <si>
    <t>丁炜浩</t>
  </si>
  <si>
    <t>戴庆辉</t>
  </si>
  <si>
    <t>省部级</t>
  </si>
  <si>
    <t>2020582004</t>
  </si>
  <si>
    <t>龚珏</t>
  </si>
  <si>
    <t>全国大学生电子商务“创新、创意及创业”挑战赛</t>
  </si>
  <si>
    <t>2019592015</t>
  </si>
  <si>
    <t>中国国际大学生创新大赛</t>
  </si>
  <si>
    <t>孙璐瑶</t>
  </si>
  <si>
    <t>2019592013</t>
  </si>
  <si>
    <t>王亭亭</t>
  </si>
  <si>
    <t>2019592003</t>
  </si>
  <si>
    <t>王谊巧</t>
  </si>
  <si>
    <t>2020592203</t>
  </si>
  <si>
    <t>“工行杯”全国大学生金融科技创新大赛</t>
  </si>
  <si>
    <t>王增民</t>
  </si>
  <si>
    <t>2023563023</t>
  </si>
  <si>
    <t>全国普通高校大学生竞赛排行榜</t>
  </si>
  <si>
    <t>竞赛名称</t>
  </si>
  <si>
    <t>竞赛类别</t>
  </si>
  <si>
    <t>一类</t>
  </si>
  <si>
    <t>“挑战杯”中国大学生创业计划大赛</t>
  </si>
  <si>
    <t>ACM-ICPC国际大学生程序设计竞赛</t>
  </si>
  <si>
    <t>全国大学生数学建模竞赛</t>
  </si>
  <si>
    <t>全国大学生电子设计竞赛</t>
  </si>
  <si>
    <t>中国大学生医学技术技能大赛</t>
  </si>
  <si>
    <t>全国大学生机械创新设计大赛</t>
  </si>
  <si>
    <t>全国大学生结构设计竞赛</t>
  </si>
  <si>
    <t>全国大学生广告艺术大赛</t>
  </si>
  <si>
    <t>全国大学生智能汽车竞赛</t>
  </si>
  <si>
    <t>中国大学生工程实践与创新能力大赛</t>
  </si>
  <si>
    <t>全国大学生物流设计大赛</t>
  </si>
  <si>
    <t>外研社全国大学生英语系列赛-①英语演讲、②英语辩论、③英语写作、④英语阅读</t>
  </si>
  <si>
    <t>两岸新锐设计竞赛·华灿奖</t>
  </si>
  <si>
    <t>全国大学生创新创业训练计划年会展示</t>
  </si>
  <si>
    <t>全国大学生化工设计竞赛</t>
  </si>
  <si>
    <t>全国大学生机器人大赛-①RoboMaster、②RoboCon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</si>
  <si>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</si>
  <si>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</si>
  <si>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</si>
  <si>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</si>
  <si>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中国大学生计算机设计大赛</t>
  </si>
  <si>
    <t>蓝桥杯全国软件和信息技术专业人才大赛</t>
  </si>
  <si>
    <t>米兰设计周--中国高校设计学科师生优秀作品展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</si>
  <si>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</si>
  <si>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</si>
  <si>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</si>
  <si>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</si>
  <si>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</si>
  <si>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未来设计师·全国高校数字艺术设计大赛</t>
  </si>
  <si>
    <t>全国周培源大学生力学竞赛</t>
  </si>
  <si>
    <t>中国大学生机械工程创新创意大赛-①过程装备实践与创新赛、②铸造工艺设计赛、③材料热处理创新创业赛、④起重机创意赛、⑤智能制造大赛</t>
  </si>
  <si>
    <t>中国机器人大赛暨RoboCup机器人世界杯中国赛</t>
  </si>
  <si>
    <t>“中国软件杯”大学生软件设计大赛</t>
  </si>
  <si>
    <t>中美青年创客大赛</t>
  </si>
  <si>
    <t>睿抗机器人开发者大赛(RAICOM)</t>
  </si>
  <si>
    <t>“大唐杯”全国大学生新一代信息通信技术大赛</t>
  </si>
  <si>
    <t>华为ICT大赛</t>
  </si>
  <si>
    <t>全国大学生嵌入式芯片与系统设计竞赛</t>
  </si>
  <si>
    <t>全国大学生生命科学竞赛（CULSC）</t>
  </si>
  <si>
    <t>全国大学生物理实验竞赛</t>
  </si>
  <si>
    <t>全国高校BIM毕业设计创新大赛</t>
  </si>
  <si>
    <t>“学创杯”全国大学生创业综合模拟大赛</t>
  </si>
  <si>
    <t>中国高校智能机器人创意大赛</t>
  </si>
  <si>
    <t>中国好创意暨全国数字艺术设计大赛</t>
  </si>
  <si>
    <t>中国机器人及人工智能大赛</t>
  </si>
  <si>
    <t>“21世纪杯”全国英语演讲比赛</t>
  </si>
  <si>
    <t>iCAN大学生创新创业大赛</t>
  </si>
  <si>
    <t>中华经典诵写讲大赛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</si>
  <si>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</si>
  <si>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</si>
  <si>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</si>
  <si>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</si>
  <si>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</si>
  <si>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</si>
  <si>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</si>
  <si>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全国大学生花园设计建造竞赛</t>
  </si>
  <si>
    <t>全国大学生物联网设计竞赛</t>
  </si>
  <si>
    <t>全国大学生测绘学科创新创业智能大赛</t>
  </si>
  <si>
    <t>全国大学生统计建模大赛</t>
  </si>
  <si>
    <t>全国大学生基础医学创新研究暨实验设计论坛（大赛）</t>
  </si>
  <si>
    <t>全国大学生数字媒体科技作品及创意竞赛</t>
  </si>
  <si>
    <t>全国本科院校税收风险管控案例大赛</t>
  </si>
  <si>
    <t>全国企业竞争模拟大赛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</si>
  <si>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</si>
  <si>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</si>
  <si>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</si>
  <si>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</si>
  <si>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</si>
  <si>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>全国职业院校技能大赛</t>
  </si>
  <si>
    <t>全国大学生机器人大赛-RoboTac</t>
  </si>
  <si>
    <t>世界技能大赛</t>
  </si>
  <si>
    <t>世界技能大赛中国选拔赛</t>
  </si>
  <si>
    <t>一带一路暨金砖国家技能发展与技术创新大赛</t>
  </si>
  <si>
    <t>码蹄杯全国职业院校程序设计大赛</t>
  </si>
  <si>
    <t>其他比赛未在排行榜中</t>
  </si>
  <si>
    <t>其他</t>
  </si>
  <si>
    <t>设置特等奖</t>
  </si>
  <si>
    <t>未设置特等奖</t>
  </si>
  <si>
    <t>获奖档次</t>
  </si>
  <si>
    <t>该奖项奖金</t>
  </si>
  <si>
    <t>一类国家级特等奖（含特）</t>
  </si>
  <si>
    <t>一类国家级一等奖（不含特）</t>
  </si>
  <si>
    <t>一类国家级一等奖（含特）</t>
  </si>
  <si>
    <t>一类国家级二等奖（不含特）</t>
  </si>
  <si>
    <t>一类国家级二等奖（含特）</t>
  </si>
  <si>
    <t>一类国家级三等奖（不含特）</t>
  </si>
  <si>
    <t>一类国家级三等奖（含特）</t>
  </si>
  <si>
    <t>一类省部级特等奖（含特）</t>
  </si>
  <si>
    <t>一类省部级一等奖（不含特）</t>
  </si>
  <si>
    <t>一类省部级一等奖（含特）</t>
  </si>
  <si>
    <t>一类省部级二等奖（不含特）</t>
  </si>
  <si>
    <t>二类国家级特等奖（含特）</t>
  </si>
  <si>
    <t>二类国家级一等奖（不含特）</t>
  </si>
  <si>
    <t>二类国家级一等奖（含特）</t>
  </si>
  <si>
    <t>二类国家级二等奖（不含特）</t>
  </si>
  <si>
    <t>二类国家级二等奖（含特）</t>
  </si>
  <si>
    <t>二类国家级三等奖（含特）</t>
  </si>
  <si>
    <t>二类省部级特等奖（含特）</t>
  </si>
  <si>
    <t>二类省部级一等奖（不含特）</t>
  </si>
  <si>
    <t>二类省部级一等奖（含特）</t>
  </si>
  <si>
    <t>二类省部级二等奖（不含特）</t>
  </si>
  <si>
    <t>其他竞赛奖项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</si>
</sst>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FF0000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9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31" fontId="7" fillId="0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31" fontId="7" fillId="0" borderId="8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1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57" fontId="8" fillId="0" borderId="8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9" fontId="7" fillId="0" borderId="8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11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9" fontId="7" fillId="4" borderId="8" xfId="3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9" fontId="7" fillId="3" borderId="8" xfId="3" applyFont="1" applyFill="1" applyBorder="1" applyAlignment="1">
      <alignment horizontal="center" vertical="center"/>
    </xf>
    <xf numFmtId="9" fontId="7" fillId="5" borderId="8" xfId="3" applyFont="1" applyFill="1" applyBorder="1" applyAlignment="1">
      <alignment horizontal="center" vertical="center"/>
    </xf>
    <xf numFmtId="9" fontId="7" fillId="5" borderId="8" xfId="3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AppData\Roaming\Microsoft\Excel\&#22823;&#23398;&#29983;&#31185;&#25216;&#21019;&#26032;&#20248;&#31168;&#25351;&#23548;&#25945;&#24072;&#20449;&#24687;&#34920;311423441933562999\&#22823;&#23398;&#29983;&#31185;&#25216;&#21019;&#26032;&#20248;&#31168;&#25351;&#23548;&#25945;&#24072;&#20449;&#24687;&#34920;((Autorecovered-311424261470436543)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AppData\Roaming\Microsoft\Excel\&#22823;&#23398;&#29983;&#31185;&#25216;&#21019;&#26032;&#20248;&#31168;&#25351;&#23548;&#25945;&#24072;&#20449;&#24687;&#34920;311423441933562999\&#22823;&#23398;&#29983;&#31185;&#25216;&#21019;&#26032;&#20248;&#31168;&#25351;&#23548;&#25945;&#24072;&#20449;&#24687;&#34920;((Autorecovered-311424261470436543)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3937\Documents\WeChat%20Files\wxid_brisuf6xt06w22\FileStorage\File\2024-11\&#38468;&#20214;3.&#31185;&#25216;&#21019;&#26032;&#20248;&#31168;&#25351;&#23548;&#25945;&#24072;&#20449;&#24687;&#27719;&#24635;&#34920;&#12304;&#25945;&#32844;&#24037;&#123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大学生科技创新优秀指导教师申报信息表"/>
      <sheetName val="Sheet5"/>
      <sheetName val="表1.全国普通高校大学生竞赛排行榜"/>
      <sheetName val="表2.获奖金额及对应奖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大学生科技创新优秀指导教师申报信息表"/>
      <sheetName val="Sheet5"/>
      <sheetName val="表1.全国普通高校大学生竞赛排行榜"/>
      <sheetName val="表2.获奖金额及对应奖项"/>
    </sheetNames>
    <sheetDataSet>
      <sheetData sheetId="0" refreshError="1"/>
      <sheetData sheetId="1" refreshError="1"/>
      <sheetData sheetId="2" refreshError="1">
        <row r="2">
          <cell r="B2" t="str">
            <v>竞赛名称</v>
          </cell>
          <cell r="C2" t="str">
            <v>竞赛类别</v>
          </cell>
        </row>
        <row r="3">
          <cell r="B3" t="str">
            <v>中国国际大学生创新大赛</v>
          </cell>
          <cell r="C3" t="str">
            <v>一类</v>
          </cell>
        </row>
        <row r="4">
          <cell r="B4" t="str">
            <v>“挑战杯”全国大学生课外学术科技作品竞赛</v>
          </cell>
          <cell r="C4" t="str">
            <v>一类</v>
          </cell>
        </row>
        <row r="5">
          <cell r="B5" t="str">
            <v>“挑战杯”中国大学生创业计划大赛</v>
          </cell>
          <cell r="C5" t="str">
            <v>一类</v>
          </cell>
        </row>
        <row r="6">
          <cell r="B6" t="str">
            <v>ACM-ICPC国际大学生程序设计竞赛</v>
          </cell>
          <cell r="C6" t="str">
            <v>二类</v>
          </cell>
        </row>
        <row r="7">
          <cell r="B7" t="str">
            <v>全国大学生数学建模竞赛</v>
          </cell>
          <cell r="C7" t="str">
            <v>二类</v>
          </cell>
        </row>
        <row r="8">
          <cell r="B8" t="str">
            <v>全国大学生电子设计竞赛</v>
          </cell>
          <cell r="C8" t="str">
            <v>二类</v>
          </cell>
        </row>
        <row r="9">
          <cell r="B9" t="str">
            <v>中国大学生医学技术技能大赛</v>
          </cell>
          <cell r="C9" t="str">
            <v>二类</v>
          </cell>
        </row>
        <row r="10">
          <cell r="B10" t="str">
            <v>全国大学生机械创新设计大赛</v>
          </cell>
          <cell r="C10" t="str">
            <v>二类</v>
          </cell>
        </row>
        <row r="11">
          <cell r="B11" t="str">
            <v>全国大学生结构设计竞赛</v>
          </cell>
          <cell r="C11" t="str">
            <v>二类</v>
          </cell>
        </row>
        <row r="12">
          <cell r="B12" t="str">
            <v>全国大学生广告艺术大赛</v>
          </cell>
          <cell r="C12" t="str">
            <v>二类</v>
          </cell>
        </row>
        <row r="13">
          <cell r="B13" t="str">
            <v>全国大学生智能汽车竞赛</v>
          </cell>
          <cell r="C13" t="str">
            <v>二类</v>
          </cell>
        </row>
        <row r="14">
          <cell r="B14" t="str">
            <v>全国大学生电子商务“创新、创意及创业”挑战赛</v>
          </cell>
          <cell r="C14" t="str">
            <v>二类</v>
          </cell>
        </row>
        <row r="15">
          <cell r="B15" t="str">
            <v>中国大学生工程实践与创新能力大赛</v>
          </cell>
          <cell r="C15" t="str">
            <v>二类</v>
          </cell>
        </row>
        <row r="16">
          <cell r="B16" t="str">
            <v>全国大学生物流设计大赛</v>
          </cell>
          <cell r="C16" t="str">
            <v>二类</v>
          </cell>
        </row>
        <row r="17">
          <cell r="B17" t="str">
            <v>外研社全国大学生英语系列赛-①英语演讲、②英语辩论、③英语写作、④英语阅读</v>
          </cell>
          <cell r="C17" t="str">
            <v>二类</v>
          </cell>
        </row>
        <row r="18">
          <cell r="B18" t="str">
            <v>两岸新锐设计竞赛·华灿奖</v>
          </cell>
          <cell r="C18" t="str">
            <v>二类</v>
          </cell>
        </row>
        <row r="19">
          <cell r="B19" t="str">
            <v>全国大学生创新创业训练计划年会展示</v>
          </cell>
          <cell r="C19" t="str">
            <v>二类</v>
          </cell>
        </row>
        <row r="20">
          <cell r="B20" t="str">
            <v>全国大学生化工设计竞赛</v>
          </cell>
          <cell r="C20" t="str">
            <v>二类</v>
          </cell>
        </row>
        <row r="21">
          <cell r="B21" t="str">
            <v>全国大学生机器人大赛-①RoboMaster、②RoboCon</v>
          </cell>
          <cell r="C21" t="str">
            <v>二类</v>
          </cell>
        </row>
        <row r="22">
          <cell r="B22" t="str">
            <v>全国大学生市场调查与分析大赛</v>
          </cell>
          <cell r="C22" t="str">
            <v>二类</v>
          </cell>
        </row>
        <row r="23">
          <cell r="B23" t="str">
            <v>全国大学生先进成图技术与产品信息建模创新大赛</v>
          </cell>
          <cell r="C23" t="str">
            <v>二类</v>
          </cell>
        </row>
        <row r="24">
          <cell r="B24" t="str">
            <v>全国三维数字化创新设计大赛</v>
          </cell>
          <cell r="C24" t="str">
            <v>二类</v>
          </cell>
        </row>
        <row r="25">
          <cell r="B25" t="str">
            <v>“西门子杯”中国智能制造挑战赛</v>
          </cell>
          <cell r="C25" t="str">
            <v>二类</v>
          </cell>
        </row>
        <row r="26">
          <cell r="B26" t="str">
            <v>中国大学生服务外包创新创业大赛</v>
          </cell>
          <cell r="C26" t="str">
            <v>二类</v>
          </cell>
        </row>
        <row r="27">
          <cell r="B27" t="str">
            <v>中国大学生计算机设计大赛</v>
          </cell>
          <cell r="C27" t="str">
            <v>二类</v>
          </cell>
        </row>
        <row r="28">
          <cell r="B28" t="str">
            <v>中国高校计算机大赛-①大数据挑战赛、②团体程序设计天梯赛、③移动应用创新赛、④网络技术挑战赛、⑤人工智能创意赛</v>
          </cell>
          <cell r="C28" t="str">
            <v>二类</v>
          </cell>
        </row>
        <row r="29">
          <cell r="B29" t="str">
            <v>蓝桥杯全国软件和信息技术专业人才大赛</v>
          </cell>
          <cell r="C29" t="str">
            <v>二类</v>
          </cell>
        </row>
        <row r="30">
          <cell r="B30" t="str">
            <v>米兰设计周--中国高校设计学科师生优秀作品展</v>
          </cell>
          <cell r="C30" t="str">
            <v>二类</v>
          </cell>
        </row>
        <row r="31">
          <cell r="B31" t="str">
            <v>全国大学生地质技能竞赛</v>
          </cell>
          <cell r="C31" t="str">
            <v>二类</v>
          </cell>
        </row>
        <row r="32">
          <cell r="B32" t="str">
            <v>全国大学生光电设计竞赛</v>
          </cell>
          <cell r="C32" t="str">
            <v>二类</v>
          </cell>
        </row>
        <row r="33">
          <cell r="B33" t="str">
            <v>全国大学生集成电路创新创业大赛</v>
          </cell>
          <cell r="C33" t="str">
            <v>二类</v>
          </cell>
        </row>
        <row r="34">
          <cell r="B34" t="str">
            <v>全国大学生金相技能大赛</v>
          </cell>
          <cell r="C34" t="str">
            <v>二类</v>
          </cell>
        </row>
        <row r="35">
          <cell r="B35" t="str">
            <v>全国大学生信息安全竞赛</v>
          </cell>
          <cell r="C35" t="str">
            <v>二类</v>
          </cell>
        </row>
        <row r="36">
          <cell r="B36" t="str">
            <v>未来设计师·全国高校数字艺术设计大赛</v>
          </cell>
          <cell r="C36" t="str">
            <v>二类</v>
          </cell>
        </row>
        <row r="37">
          <cell r="B37" t="str">
            <v>全国周培源大学生力学竞赛</v>
          </cell>
          <cell r="C37" t="str">
            <v>二类</v>
          </cell>
        </row>
        <row r="38">
          <cell r="B38" t="str">
            <v>中国大学生机械工程创新创意大赛-①过程装备实践与创新赛、②铸造工艺设计赛、③材料热处理创新创业赛、④起重机创意赛、⑤智能制造大赛</v>
          </cell>
          <cell r="C38" t="str">
            <v>二类</v>
          </cell>
        </row>
        <row r="39">
          <cell r="B39" t="str">
            <v>中国机器人大赛暨RoboCup机器人世界杯中国赛</v>
          </cell>
          <cell r="C39" t="str">
            <v>二类</v>
          </cell>
        </row>
        <row r="40">
          <cell r="B40" t="str">
            <v>“中国软件杯”大学生软件设计大赛</v>
          </cell>
          <cell r="C40" t="str">
            <v>二类</v>
          </cell>
        </row>
        <row r="41">
          <cell r="B41" t="str">
            <v>中美青年创客大赛</v>
          </cell>
          <cell r="C41" t="str">
            <v>二类</v>
          </cell>
        </row>
        <row r="42">
          <cell r="B42" t="str">
            <v>睿抗机器人开发者大赛(RAICOM)</v>
          </cell>
          <cell r="C42" t="str">
            <v>二类</v>
          </cell>
        </row>
        <row r="43">
          <cell r="B43" t="str">
            <v>“大唐杯”全国大学生新一代信息通信技术大赛</v>
          </cell>
          <cell r="C43" t="str">
            <v>二类</v>
          </cell>
        </row>
        <row r="44">
          <cell r="B44" t="str">
            <v>华为ICT大赛</v>
          </cell>
          <cell r="C44" t="str">
            <v>二类</v>
          </cell>
        </row>
        <row r="45">
          <cell r="B45" t="str">
            <v>全国大学生嵌入式芯片与系统设计竞赛</v>
          </cell>
          <cell r="C45" t="str">
            <v>二类</v>
          </cell>
        </row>
        <row r="46">
          <cell r="B46" t="str">
            <v>全国大学生生命科学竞赛（CULSC）</v>
          </cell>
          <cell r="C46" t="str">
            <v>二类</v>
          </cell>
        </row>
        <row r="47">
          <cell r="B47" t="str">
            <v>全国大学生物理实验竞赛</v>
          </cell>
          <cell r="C47" t="str">
            <v>二类</v>
          </cell>
        </row>
        <row r="48">
          <cell r="B48" t="str">
            <v>全国高校BIM毕业设计创新大赛</v>
          </cell>
          <cell r="C48" t="str">
            <v>二类</v>
          </cell>
        </row>
        <row r="49">
          <cell r="B49" t="str">
            <v>全国高校商业精英挑战赛-①品牌策划竞赛、②会展专业创新创业实践竞赛、③国际贸易竞赛、④创新创业竞赛⑤会计与商业管理素例竞赛</v>
          </cell>
          <cell r="C49" t="str">
            <v>二类</v>
          </cell>
        </row>
        <row r="50">
          <cell r="B50" t="str">
            <v>“学创杯”全国大学生创业综合模拟大赛</v>
          </cell>
          <cell r="C50" t="str">
            <v>二类</v>
          </cell>
        </row>
        <row r="51">
          <cell r="B51" t="str">
            <v>中国高校智能机器人创意大赛</v>
          </cell>
          <cell r="C51" t="str">
            <v>二类</v>
          </cell>
        </row>
        <row r="52">
          <cell r="B52" t="str">
            <v>中国好创意暨全国数字艺术设计大赛</v>
          </cell>
          <cell r="C52" t="str">
            <v>二类</v>
          </cell>
        </row>
        <row r="53">
          <cell r="B53" t="str">
            <v>中国机器人及人工智能大赛</v>
          </cell>
          <cell r="C53" t="str">
            <v>二类</v>
          </cell>
        </row>
        <row r="54">
          <cell r="B54" t="str">
            <v>全国大学生节能减排社会实践与科技竞赛</v>
          </cell>
          <cell r="C54" t="str">
            <v>二类</v>
          </cell>
        </row>
        <row r="55">
          <cell r="B55" t="str">
            <v>“21世纪杯”全国英语演讲比赛</v>
          </cell>
          <cell r="C55" t="str">
            <v>二类</v>
          </cell>
        </row>
        <row r="56">
          <cell r="B56" t="str">
            <v>iCAN大学生创新创业大赛</v>
          </cell>
          <cell r="C56" t="str">
            <v>二类</v>
          </cell>
        </row>
        <row r="57">
          <cell r="B57" t="str">
            <v>“工行杯”全国大学生金融科技创新大赛</v>
          </cell>
          <cell r="C57" t="str">
            <v>二类</v>
          </cell>
        </row>
        <row r="58">
          <cell r="B58" t="str">
            <v>中华经典诵写讲大赛</v>
          </cell>
          <cell r="C58" t="str">
            <v>二类</v>
          </cell>
        </row>
        <row r="59">
          <cell r="B59" t="str">
            <v>“外教社杯”全国高校学生跨文化能力大赛</v>
          </cell>
          <cell r="C59" t="str">
            <v>二类</v>
          </cell>
        </row>
        <row r="60">
          <cell r="B60" t="str">
            <v>百度之星·程序设计大赛</v>
          </cell>
          <cell r="C60" t="str">
            <v>二类</v>
          </cell>
        </row>
        <row r="61">
          <cell r="B61" t="str">
            <v>全国大学生工业设计大赛</v>
          </cell>
          <cell r="C61" t="str">
            <v>二类</v>
          </cell>
        </row>
        <row r="62">
          <cell r="B62" t="str">
            <v>全国大学生水利创新设计大赛</v>
          </cell>
          <cell r="C62" t="str">
            <v>二类</v>
          </cell>
        </row>
        <row r="63">
          <cell r="B63" t="str">
            <v>全国大学生化工实验大赛</v>
          </cell>
          <cell r="C63" t="str">
            <v>二类</v>
          </cell>
        </row>
        <row r="64">
          <cell r="B64" t="str">
            <v>全国大学生化学实验创新设计大赛</v>
          </cell>
          <cell r="C64" t="str">
            <v>二类</v>
          </cell>
        </row>
        <row r="65">
          <cell r="B65" t="str">
            <v>全国大学生计算机系统能力大赛</v>
          </cell>
          <cell r="C65" t="str">
            <v>二类</v>
          </cell>
        </row>
        <row r="66">
          <cell r="B66" t="str">
            <v>全国大学生花园设计建造竞赛</v>
          </cell>
          <cell r="C66" t="str">
            <v>二类</v>
          </cell>
        </row>
        <row r="67">
          <cell r="B67" t="str">
            <v>全国大学生物联网设计竞赛</v>
          </cell>
          <cell r="C67" t="str">
            <v>二类</v>
          </cell>
        </row>
        <row r="68">
          <cell r="B68" t="str">
            <v>全国大学生信息安全与对抗技术竞赛</v>
          </cell>
          <cell r="C68" t="str">
            <v>二类</v>
          </cell>
        </row>
        <row r="69">
          <cell r="B69" t="str">
            <v>全国大学生测绘学科创新创业智能大赛</v>
          </cell>
          <cell r="C69" t="str">
            <v>二类</v>
          </cell>
        </row>
        <row r="70">
          <cell r="B70" t="str">
            <v>全国大学生统计建模大赛</v>
          </cell>
          <cell r="C70" t="str">
            <v>二类</v>
          </cell>
        </row>
        <row r="71">
          <cell r="B71" t="str">
            <v>全国大学生能源经济学术创意大赛</v>
          </cell>
          <cell r="C71" t="str">
            <v>二类</v>
          </cell>
        </row>
        <row r="72">
          <cell r="B72" t="str">
            <v>全国大学生基础医学创新研究暨实验设计论坛（大赛）</v>
          </cell>
          <cell r="C72" t="str">
            <v>二类</v>
          </cell>
        </row>
        <row r="73">
          <cell r="B73" t="str">
            <v>全国大学生数字媒体科技作品及创意竞赛</v>
          </cell>
          <cell r="C73" t="str">
            <v>二类</v>
          </cell>
        </row>
        <row r="74">
          <cell r="B74" t="str">
            <v>全国本科院校税收风险管控案例大赛</v>
          </cell>
          <cell r="C74" t="str">
            <v>二类</v>
          </cell>
        </row>
        <row r="75">
          <cell r="B75" t="str">
            <v>全国企业竞争模拟大赛</v>
          </cell>
          <cell r="C75" t="str">
            <v>二类</v>
          </cell>
        </row>
        <row r="76">
          <cell r="B76" t="str">
            <v>全国高等院校数智化企业经营沙盘大赛</v>
          </cell>
          <cell r="C76" t="str">
            <v>二类</v>
          </cell>
        </row>
        <row r="77">
          <cell r="B77" t="str">
            <v>全国数字建筑创新应用大赛</v>
          </cell>
          <cell r="C77" t="str">
            <v>二类</v>
          </cell>
        </row>
        <row r="78">
          <cell r="B78" t="str">
            <v>全球校园人工智能算法精英大赛</v>
          </cell>
          <cell r="C78" t="str">
            <v>二类</v>
          </cell>
        </row>
        <row r="79">
          <cell r="B79" t="str">
            <v>国际大学生智能农业装备创新大赛</v>
          </cell>
          <cell r="C79" t="str">
            <v>二类</v>
          </cell>
        </row>
        <row r="80">
          <cell r="B80" t="str">
            <v>“科云杯”全国大学生财会职业能力大赛</v>
          </cell>
          <cell r="C80" t="str">
            <v>二类</v>
          </cell>
        </row>
        <row r="81">
          <cell r="B81" t="str">
            <v>全国职业院校技能大赛</v>
          </cell>
          <cell r="C81" t="str">
            <v>二类</v>
          </cell>
        </row>
        <row r="82">
          <cell r="B82" t="str">
            <v>全国大学生机器人大赛-RoboTac</v>
          </cell>
          <cell r="C82" t="str">
            <v>二类</v>
          </cell>
        </row>
        <row r="83">
          <cell r="B83" t="str">
            <v>世界技能大赛</v>
          </cell>
          <cell r="C83" t="str">
            <v>二类</v>
          </cell>
        </row>
        <row r="84">
          <cell r="B84" t="str">
            <v>世界技能大赛中国选拔赛</v>
          </cell>
          <cell r="C84" t="str">
            <v>二类</v>
          </cell>
        </row>
        <row r="85">
          <cell r="B85" t="str">
            <v>一带一路暨金砖国家技能发展与技术创新大赛</v>
          </cell>
          <cell r="C85" t="str">
            <v>二类</v>
          </cell>
        </row>
        <row r="86">
          <cell r="B86" t="str">
            <v>码蹄杯全国职业院校程序设计大赛</v>
          </cell>
          <cell r="C86" t="str">
            <v>二类</v>
          </cell>
        </row>
        <row r="87">
          <cell r="B87" t="str">
            <v>其他比赛未在排行榜中</v>
          </cell>
          <cell r="C87" t="str">
            <v>其他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3 科技创新优秀指导教师信息汇总表"/>
      <sheetName val="表1.全国普通高校大学生竞赛排行榜"/>
      <sheetName val="表2.获奖金额及对应奖项"/>
    </sheetNames>
    <sheetDataSet>
      <sheetData sheetId="0"/>
      <sheetData sheetId="1">
        <row r="2">
          <cell r="B2" t="str">
            <v>竞赛名称</v>
          </cell>
          <cell r="C2" t="str">
            <v>竞赛类别</v>
          </cell>
        </row>
        <row r="3">
          <cell r="B3" t="str">
            <v>中国国际大学生创新大赛</v>
          </cell>
          <cell r="C3" t="str">
            <v>一类</v>
          </cell>
        </row>
        <row r="4">
          <cell r="B4" t="str">
            <v>“挑战杯”全国大学生课外学术科技作品竞赛</v>
          </cell>
          <cell r="C4" t="str">
            <v>一类</v>
          </cell>
        </row>
        <row r="5">
          <cell r="B5" t="str">
            <v>“挑战杯”中国大学生创业计划大赛</v>
          </cell>
          <cell r="C5" t="str">
            <v>一类</v>
          </cell>
        </row>
        <row r="6">
          <cell r="B6" t="str">
            <v>ACM-ICPC国际大学生程序设计竞赛</v>
          </cell>
          <cell r="C6" t="str">
            <v>二类</v>
          </cell>
        </row>
        <row r="7">
          <cell r="B7" t="str">
            <v>全国大学生数学建模竞赛</v>
          </cell>
          <cell r="C7" t="str">
            <v>二类</v>
          </cell>
        </row>
        <row r="8">
          <cell r="B8" t="str">
            <v>全国大学生电子设计竞赛</v>
          </cell>
          <cell r="C8" t="str">
            <v>二类</v>
          </cell>
        </row>
        <row r="9">
          <cell r="B9" t="str">
            <v>中国大学生医学技术技能大赛</v>
          </cell>
          <cell r="C9" t="str">
            <v>二类</v>
          </cell>
        </row>
        <row r="10">
          <cell r="B10" t="str">
            <v>全国大学生机械创新设计大赛</v>
          </cell>
          <cell r="C10" t="str">
            <v>二类</v>
          </cell>
        </row>
        <row r="11">
          <cell r="B11" t="str">
            <v>全国大学生结构设计竞赛</v>
          </cell>
          <cell r="C11" t="str">
            <v>二类</v>
          </cell>
        </row>
        <row r="12">
          <cell r="B12" t="str">
            <v>全国大学生广告艺术大赛</v>
          </cell>
          <cell r="C12" t="str">
            <v>二类</v>
          </cell>
        </row>
        <row r="13">
          <cell r="B13" t="str">
            <v>全国大学生智能汽车竞赛</v>
          </cell>
          <cell r="C13" t="str">
            <v>二类</v>
          </cell>
        </row>
        <row r="14">
          <cell r="B14" t="str">
            <v>全国大学生电子商务“创新、创意及创业”挑战赛</v>
          </cell>
          <cell r="C14" t="str">
            <v>二类</v>
          </cell>
        </row>
        <row r="15">
          <cell r="B15" t="str">
            <v>中国大学生工程实践与创新能力大赛</v>
          </cell>
          <cell r="C15" t="str">
            <v>二类</v>
          </cell>
        </row>
        <row r="16">
          <cell r="B16" t="str">
            <v>全国大学生物流设计大赛</v>
          </cell>
          <cell r="C16" t="str">
            <v>二类</v>
          </cell>
        </row>
        <row r="17">
          <cell r="B17" t="str">
            <v>外研社全国大学生英语系列赛-①英语演讲、②英语辩论、③英语写作、④英语阅读</v>
          </cell>
          <cell r="C17" t="str">
            <v>二类</v>
          </cell>
        </row>
        <row r="18">
          <cell r="B18" t="str">
            <v>两岸新锐设计竞赛·华灿奖</v>
          </cell>
          <cell r="C18" t="str">
            <v>二类</v>
          </cell>
        </row>
        <row r="19">
          <cell r="B19" t="str">
            <v>全国大学生创新创业训练计划年会展示</v>
          </cell>
          <cell r="C19" t="str">
            <v>二类</v>
          </cell>
        </row>
        <row r="20">
          <cell r="B20" t="str">
            <v>全国大学生化工设计竞赛</v>
          </cell>
          <cell r="C20" t="str">
            <v>二类</v>
          </cell>
        </row>
        <row r="21">
          <cell r="B21" t="str">
            <v>全国大学生机器人大赛-①RoboMaster、②RoboCon</v>
          </cell>
          <cell r="C21" t="str">
            <v>二类</v>
          </cell>
        </row>
        <row r="22">
          <cell r="B22" t="str">
            <v>全国大学生市场调查与分析大赛</v>
          </cell>
          <cell r="C22" t="str">
            <v>二类</v>
          </cell>
        </row>
        <row r="23">
          <cell r="B23" t="str">
            <v>全国大学生先进成图技术与产品信息建模创新大赛</v>
          </cell>
          <cell r="C23" t="str">
            <v>二类</v>
          </cell>
        </row>
        <row r="24">
          <cell r="B24" t="str">
            <v>全国三维数字化创新设计大赛</v>
          </cell>
          <cell r="C24" t="str">
            <v>二类</v>
          </cell>
        </row>
        <row r="25">
          <cell r="B25" t="str">
            <v>“西门子杯”中国智能制造挑战赛</v>
          </cell>
          <cell r="C25" t="str">
            <v>二类</v>
          </cell>
        </row>
        <row r="26">
          <cell r="B26" t="str">
            <v>中国大学生服务外包创新创业大赛</v>
          </cell>
          <cell r="C26" t="str">
            <v>二类</v>
          </cell>
        </row>
        <row r="27">
          <cell r="B27" t="str">
            <v>中国大学生计算机设计大赛</v>
          </cell>
          <cell r="C27" t="str">
            <v>二类</v>
          </cell>
        </row>
        <row r="28">
          <cell r="B28" t="str">
            <v>中国高校计算机大赛-①大数据挑战赛、②团体程序设计天梯赛、③移动应用创新赛、④网络技术挑战赛、⑤人工智能创意赛</v>
          </cell>
          <cell r="C28" t="str">
            <v>二类</v>
          </cell>
        </row>
        <row r="29">
          <cell r="B29" t="str">
            <v>蓝桥杯全国软件和信息技术专业人才大赛</v>
          </cell>
          <cell r="C29" t="str">
            <v>二类</v>
          </cell>
        </row>
        <row r="30">
          <cell r="B30" t="str">
            <v>米兰设计周--中国高校设计学科师生优秀作品展</v>
          </cell>
          <cell r="C30" t="str">
            <v>二类</v>
          </cell>
        </row>
        <row r="31">
          <cell r="B31" t="str">
            <v>全国大学生地质技能竞赛</v>
          </cell>
          <cell r="C31" t="str">
            <v>二类</v>
          </cell>
        </row>
        <row r="32">
          <cell r="B32" t="str">
            <v>全国大学生光电设计竞赛</v>
          </cell>
          <cell r="C32" t="str">
            <v>二类</v>
          </cell>
        </row>
        <row r="33">
          <cell r="B33" t="str">
            <v>全国大学生集成电路创新创业大赛</v>
          </cell>
          <cell r="C33" t="str">
            <v>二类</v>
          </cell>
        </row>
        <row r="34">
          <cell r="B34" t="str">
            <v>全国大学生金相技能大赛</v>
          </cell>
          <cell r="C34" t="str">
            <v>二类</v>
          </cell>
        </row>
        <row r="35">
          <cell r="B35" t="str">
            <v>全国大学生信息安全竞赛</v>
          </cell>
          <cell r="C35" t="str">
            <v>二类</v>
          </cell>
        </row>
        <row r="36">
          <cell r="B36" t="str">
            <v>未来设计师·全国高校数字艺术设计大赛</v>
          </cell>
          <cell r="C36" t="str">
            <v>二类</v>
          </cell>
        </row>
        <row r="37">
          <cell r="B37" t="str">
            <v>全国周培源大学生力学竞赛</v>
          </cell>
          <cell r="C37" t="str">
            <v>二类</v>
          </cell>
        </row>
        <row r="38">
          <cell r="B38" t="str">
            <v>中国大学生机械工程创新创意大赛-①过程装备实践与创新赛、②铸造工艺设计赛、③材料热处理创新创业赛、④起重机创意赛、⑤智能制造大赛</v>
          </cell>
          <cell r="C38" t="str">
            <v>二类</v>
          </cell>
        </row>
        <row r="39">
          <cell r="B39" t="str">
            <v>中国机器人大赛暨RoboCup机器人世界杯中国赛</v>
          </cell>
          <cell r="C39" t="str">
            <v>二类</v>
          </cell>
        </row>
        <row r="40">
          <cell r="B40" t="str">
            <v>“中国软件杯”大学生软件设计大赛</v>
          </cell>
          <cell r="C40" t="str">
            <v>二类</v>
          </cell>
        </row>
        <row r="41">
          <cell r="B41" t="str">
            <v>中美青年创客大赛</v>
          </cell>
          <cell r="C41" t="str">
            <v>二类</v>
          </cell>
        </row>
        <row r="42">
          <cell r="B42" t="str">
            <v>睿抗机器人开发者大赛(RAICOM)</v>
          </cell>
          <cell r="C42" t="str">
            <v>二类</v>
          </cell>
        </row>
        <row r="43">
          <cell r="B43" t="str">
            <v>“大唐杯”全国大学生新一代信息通信技术大赛</v>
          </cell>
          <cell r="C43" t="str">
            <v>二类</v>
          </cell>
        </row>
        <row r="44">
          <cell r="B44" t="str">
            <v>华为ICT大赛</v>
          </cell>
          <cell r="C44" t="str">
            <v>二类</v>
          </cell>
        </row>
        <row r="45">
          <cell r="B45" t="str">
            <v>全国大学生嵌入式芯片与系统设计竞赛</v>
          </cell>
          <cell r="C45" t="str">
            <v>二类</v>
          </cell>
        </row>
        <row r="46">
          <cell r="B46" t="str">
            <v>全国大学生生命科学竞赛（CULSC）</v>
          </cell>
          <cell r="C46" t="str">
            <v>二类</v>
          </cell>
        </row>
        <row r="47">
          <cell r="B47" t="str">
            <v>全国大学生物理实验竞赛</v>
          </cell>
          <cell r="C47" t="str">
            <v>二类</v>
          </cell>
        </row>
        <row r="48">
          <cell r="B48" t="str">
            <v>全国高校BIM毕业设计创新大赛</v>
          </cell>
          <cell r="C48" t="str">
            <v>二类</v>
          </cell>
        </row>
        <row r="49">
          <cell r="B49" t="str">
            <v>全国高校商业精英挑战赛-①品牌策划竞赛、②会展专业创新创业实践竞赛、③国际贸易竞赛、④创新创业竞赛⑤会计与商业管理素例竞赛</v>
          </cell>
          <cell r="C49" t="str">
            <v>二类</v>
          </cell>
        </row>
        <row r="50">
          <cell r="B50" t="str">
            <v>“学创杯”全国大学生创业综合模拟大赛</v>
          </cell>
          <cell r="C50" t="str">
            <v>二类</v>
          </cell>
        </row>
        <row r="51">
          <cell r="B51" t="str">
            <v>中国高校智能机器人创意大赛</v>
          </cell>
          <cell r="C51" t="str">
            <v>二类</v>
          </cell>
        </row>
        <row r="52">
          <cell r="B52" t="str">
            <v>中国好创意暨全国数字艺术设计大赛</v>
          </cell>
          <cell r="C52" t="str">
            <v>二类</v>
          </cell>
        </row>
        <row r="53">
          <cell r="B53" t="str">
            <v>中国机器人及人工智能大赛</v>
          </cell>
          <cell r="C53" t="str">
            <v>二类</v>
          </cell>
        </row>
        <row r="54">
          <cell r="B54" t="str">
            <v>全国大学生节能减排社会实践与科技竞赛</v>
          </cell>
          <cell r="C54" t="str">
            <v>二类</v>
          </cell>
        </row>
        <row r="55">
          <cell r="B55" t="str">
            <v>“21世纪杯”全国英语演讲比赛</v>
          </cell>
          <cell r="C55" t="str">
            <v>二类</v>
          </cell>
        </row>
        <row r="56">
          <cell r="B56" t="str">
            <v>iCAN大学生创新创业大赛</v>
          </cell>
          <cell r="C56" t="str">
            <v>二类</v>
          </cell>
        </row>
        <row r="57">
          <cell r="B57" t="str">
            <v>“工行杯”全国大学生金融科技创新大赛</v>
          </cell>
          <cell r="C57" t="str">
            <v>二类</v>
          </cell>
        </row>
        <row r="58">
          <cell r="B58" t="str">
            <v>中华经典诵写讲大赛</v>
          </cell>
          <cell r="C58" t="str">
            <v>二类</v>
          </cell>
        </row>
        <row r="59">
          <cell r="B59" t="str">
            <v>“外教社杯”全国高校学生跨文化能力大赛</v>
          </cell>
          <cell r="C59" t="str">
            <v>二类</v>
          </cell>
        </row>
        <row r="60">
          <cell r="B60" t="str">
            <v>百度之星·程序设计大赛</v>
          </cell>
          <cell r="C60" t="str">
            <v>二类</v>
          </cell>
        </row>
        <row r="61">
          <cell r="B61" t="str">
            <v>全国大学生工业设计大赛</v>
          </cell>
          <cell r="C61" t="str">
            <v>二类</v>
          </cell>
        </row>
        <row r="62">
          <cell r="B62" t="str">
            <v>全国大学生水利创新设计大赛</v>
          </cell>
          <cell r="C62" t="str">
            <v>二类</v>
          </cell>
        </row>
        <row r="63">
          <cell r="B63" t="str">
            <v>全国大学生化工实验大赛</v>
          </cell>
          <cell r="C63" t="str">
            <v>二类</v>
          </cell>
        </row>
        <row r="64">
          <cell r="B64" t="str">
            <v>全国大学生化学实验创新设计大赛</v>
          </cell>
          <cell r="C64" t="str">
            <v>二类</v>
          </cell>
        </row>
        <row r="65">
          <cell r="B65" t="str">
            <v>全国大学生计算机系统能力大赛</v>
          </cell>
          <cell r="C65" t="str">
            <v>二类</v>
          </cell>
        </row>
        <row r="66">
          <cell r="B66" t="str">
            <v>全国大学生花园设计建造竞赛</v>
          </cell>
          <cell r="C66" t="str">
            <v>二类</v>
          </cell>
        </row>
        <row r="67">
          <cell r="B67" t="str">
            <v>全国大学生物联网设计竞赛</v>
          </cell>
          <cell r="C67" t="str">
            <v>二类</v>
          </cell>
        </row>
        <row r="68">
          <cell r="B68" t="str">
            <v>全国大学生信息安全与对抗技术竞赛</v>
          </cell>
          <cell r="C68" t="str">
            <v>二类</v>
          </cell>
        </row>
        <row r="69">
          <cell r="B69" t="str">
            <v>全国大学生测绘学科创新创业智能大赛</v>
          </cell>
          <cell r="C69" t="str">
            <v>二类</v>
          </cell>
        </row>
        <row r="70">
          <cell r="B70" t="str">
            <v>全国大学生统计建模大赛</v>
          </cell>
          <cell r="C70" t="str">
            <v>二类</v>
          </cell>
        </row>
        <row r="71">
          <cell r="B71" t="str">
            <v>全国大学生能源经济学术创意大赛</v>
          </cell>
          <cell r="C71" t="str">
            <v>二类</v>
          </cell>
        </row>
        <row r="72">
          <cell r="B72" t="str">
            <v>全国大学生基础医学创新研究暨实验设计论坛（大赛）</v>
          </cell>
          <cell r="C72" t="str">
            <v>二类</v>
          </cell>
        </row>
        <row r="73">
          <cell r="B73" t="str">
            <v>全国大学生数字媒体科技作品及创意竞赛</v>
          </cell>
          <cell r="C73" t="str">
            <v>二类</v>
          </cell>
        </row>
        <row r="74">
          <cell r="B74" t="str">
            <v>全国本科院校税收风险管控案例大赛</v>
          </cell>
          <cell r="C74" t="str">
            <v>二类</v>
          </cell>
        </row>
        <row r="75">
          <cell r="B75" t="str">
            <v>全国企业竞争模拟大赛</v>
          </cell>
          <cell r="C75" t="str">
            <v>二类</v>
          </cell>
        </row>
        <row r="76">
          <cell r="B76" t="str">
            <v>全国高等院校数智化企业经营沙盘大赛</v>
          </cell>
          <cell r="C76" t="str">
            <v>二类</v>
          </cell>
        </row>
        <row r="77">
          <cell r="B77" t="str">
            <v>全国数字建筑创新应用大赛</v>
          </cell>
          <cell r="C77" t="str">
            <v>二类</v>
          </cell>
        </row>
        <row r="78">
          <cell r="B78" t="str">
            <v>全球校园人工智能算法精英大赛</v>
          </cell>
          <cell r="C78" t="str">
            <v>二类</v>
          </cell>
        </row>
        <row r="79">
          <cell r="B79" t="str">
            <v>国际大学生智能农业装备创新大赛</v>
          </cell>
          <cell r="C79" t="str">
            <v>二类</v>
          </cell>
        </row>
        <row r="80">
          <cell r="B80" t="str">
            <v>“科云杯”全国大学生财会职业能力大赛</v>
          </cell>
          <cell r="C80" t="str">
            <v>二类</v>
          </cell>
        </row>
        <row r="81">
          <cell r="B81" t="str">
            <v>全国职业院校技能大赛</v>
          </cell>
          <cell r="C81" t="str">
            <v>二类</v>
          </cell>
        </row>
        <row r="82">
          <cell r="B82" t="str">
            <v>全国大学生机器人大赛-RoboTac</v>
          </cell>
          <cell r="C82" t="str">
            <v>二类</v>
          </cell>
        </row>
        <row r="83">
          <cell r="B83" t="str">
            <v>世界技能大赛</v>
          </cell>
          <cell r="C83" t="str">
            <v>二类</v>
          </cell>
        </row>
        <row r="84">
          <cell r="B84" t="str">
            <v>世界技能大赛中国选拔赛</v>
          </cell>
          <cell r="C84" t="str">
            <v>二类</v>
          </cell>
        </row>
        <row r="85">
          <cell r="B85" t="str">
            <v>一带一路暨金砖国家技能发展与技术创新大赛</v>
          </cell>
          <cell r="C85" t="str">
            <v>二类</v>
          </cell>
        </row>
        <row r="86">
          <cell r="B86" t="str">
            <v>码蹄杯全国职业院校程序设计大赛</v>
          </cell>
          <cell r="C86" t="str">
            <v>二类</v>
          </cell>
        </row>
        <row r="87">
          <cell r="B87" t="str">
            <v>中国大学生方程式系列赛事</v>
          </cell>
          <cell r="C87" t="str">
            <v>二类</v>
          </cell>
        </row>
        <row r="88">
          <cell r="B88" t="str">
            <v>KTK设计奖·全球华人设计比赛</v>
          </cell>
          <cell r="C88" t="str">
            <v>二类</v>
          </cell>
        </row>
        <row r="89">
          <cell r="B89" t="str">
            <v>大学生财务决策竞赛</v>
          </cell>
          <cell r="C89" t="str">
            <v>二类</v>
          </cell>
        </row>
        <row r="90">
          <cell r="B90" t="str">
            <v>“中译国青杯”国际组织文件翻译大赛</v>
          </cell>
          <cell r="C90" t="str">
            <v>二类</v>
          </cell>
        </row>
        <row r="91">
          <cell r="B91" t="str">
            <v>中国大学生人力资源创新实践大赛(HRU大赛)</v>
          </cell>
          <cell r="C91" t="str">
            <v>二类</v>
          </cell>
        </row>
        <row r="92">
          <cell r="B92" t="str">
            <v>中国大学生广告艺术节学院奖</v>
          </cell>
          <cell r="C92" t="str">
            <v>二类</v>
          </cell>
        </row>
        <row r="93">
          <cell r="B93" t="str">
            <v>中国石油工程设计大赛</v>
          </cell>
          <cell r="C93" t="str">
            <v>二类</v>
          </cell>
        </row>
        <row r="94">
          <cell r="B94" t="str">
            <v>中国国际飞行器设计挑战赛</v>
          </cell>
          <cell r="C94" t="str">
            <v>二类</v>
          </cell>
        </row>
        <row r="95">
          <cell r="B95" t="str">
            <v>“中装杯”全国大学生环境设计大赛</v>
          </cell>
          <cell r="C95" t="str">
            <v>二类</v>
          </cell>
        </row>
        <row r="96">
          <cell r="B96" t="str">
            <v>东方设计奖·全国高校创新设计大赛</v>
          </cell>
          <cell r="C96" t="str">
            <v>二类</v>
          </cell>
        </row>
        <row r="97">
          <cell r="B97" t="str">
            <v>“外教社·词达人杯”全国大学生英语词汇能力大赛</v>
          </cell>
          <cell r="C97" t="str">
            <v>二类</v>
          </cell>
        </row>
        <row r="98">
          <cell r="B98" t="str">
            <v>全国大学生人力资源管理综合能力竞赛</v>
          </cell>
          <cell r="C98" t="str">
            <v>二类</v>
          </cell>
        </row>
        <row r="99">
          <cell r="B99" t="str">
            <v>全国大学生计算机应用能力与数字素养大赛</v>
          </cell>
          <cell r="C99" t="str">
            <v>二类</v>
          </cell>
        </row>
        <row r="100">
          <cell r="B100" t="str">
            <v>全国大学生软件创新大赛</v>
          </cell>
          <cell r="C100" t="str">
            <v>二类</v>
          </cell>
        </row>
        <row r="101">
          <cell r="B101" t="str">
            <v>全国大学生软件测试大赛</v>
          </cell>
          <cell r="C101" t="str">
            <v>二类</v>
          </cell>
        </row>
        <row r="102">
          <cell r="B102" t="str">
            <v>全国大学生语言文字能力大赛</v>
          </cell>
          <cell r="C102" t="str">
            <v>二类</v>
          </cell>
        </row>
        <row r="103">
          <cell r="B103" t="str">
            <v>全国大学生结构设计信息技术大赛</v>
          </cell>
          <cell r="C103" t="str">
            <v>二类</v>
          </cell>
        </row>
        <row r="104">
          <cell r="B104" t="str">
            <v>全国大学生商务谈判大赛</v>
          </cell>
          <cell r="C104" t="str">
            <v>二类</v>
          </cell>
        </row>
        <row r="105">
          <cell r="B105" t="str">
            <v>全国大学生数学竞赛</v>
          </cell>
          <cell r="C105" t="str">
            <v>二类</v>
          </cell>
        </row>
        <row r="106">
          <cell r="B106" t="str">
            <v>全国邮政行业职业教育快递技能大赛</v>
          </cell>
          <cell r="C106" t="str">
            <v>二类</v>
          </cell>
        </row>
        <row r="107">
          <cell r="B107" t="str">
            <v>全国供应链大赛</v>
          </cell>
          <cell r="C107" t="str">
            <v>二类</v>
          </cell>
        </row>
        <row r="108">
          <cell r="B108" t="str">
            <v>全国高校企业价值创造实战竞赛</v>
          </cell>
          <cell r="C108" t="str">
            <v>二类</v>
          </cell>
        </row>
        <row r="109">
          <cell r="B109" t="str">
            <v>全国高校经济决策虚仿实验大赛</v>
          </cell>
          <cell r="C109" t="str">
            <v>二类</v>
          </cell>
        </row>
        <row r="110">
          <cell r="B110" t="str">
            <v>全国高校模拟飞行锦标赛</v>
          </cell>
          <cell r="C110" t="str">
            <v>二类</v>
          </cell>
        </row>
        <row r="111">
          <cell r="B111" t="str">
            <v>全国高等学校民航服务技能大赛</v>
          </cell>
          <cell r="C111" t="str">
            <v>二类</v>
          </cell>
        </row>
        <row r="112">
          <cell r="B112" t="str">
            <v>“求是杯”国际诗歌创作与翻译大赛</v>
          </cell>
          <cell r="C112" t="str">
            <v>二类</v>
          </cell>
        </row>
        <row r="113">
          <cell r="B113" t="str">
            <v>时报金犊奖</v>
          </cell>
          <cell r="C113" t="str">
            <v>二类</v>
          </cell>
        </row>
        <row r="114">
          <cell r="B114" t="str">
            <v>国际先进机器人及仿真技术大赛</v>
          </cell>
          <cell r="C114" t="str">
            <v>二类</v>
          </cell>
        </row>
        <row r="115">
          <cell r="B115" t="str">
            <v>金蝶云管理创新杯</v>
          </cell>
          <cell r="C115" t="str">
            <v>二类</v>
          </cell>
        </row>
        <row r="116">
          <cell r="B116" t="str">
            <v>“品茗杯”全国高校智能建造创新应用大赛</v>
          </cell>
          <cell r="C116" t="str">
            <v>二类</v>
          </cell>
        </row>
        <row r="117">
          <cell r="B117" t="str">
            <v>“泰山杯”全国医学影像技术专业大学生（本科）实践技能大赛</v>
          </cell>
          <cell r="C117" t="str">
            <v>二类</v>
          </cell>
        </row>
        <row r="118">
          <cell r="B118" t="str">
            <v>新华三杯全国大学生数字技术大赛</v>
          </cell>
          <cell r="C118" t="str">
            <v>二类</v>
          </cell>
        </row>
        <row r="119">
          <cell r="B119" t="str">
            <v>全国高校计算机能力挑战赛</v>
          </cell>
          <cell r="C119" t="str">
            <v>二类</v>
          </cell>
        </row>
        <row r="120">
          <cell r="B120" t="str">
            <v>“福思特杯”全国大学生审计精英挑战赛</v>
          </cell>
          <cell r="C120" t="str">
            <v>二类</v>
          </cell>
        </row>
        <row r="121">
          <cell r="B121" t="str">
            <v>其他比赛未在排行榜中</v>
          </cell>
          <cell r="C121" t="str">
            <v>其他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abSelected="1" zoomScale="85" zoomScaleNormal="85" workbookViewId="0">
      <pane xSplit="4" ySplit="2" topLeftCell="E12" activePane="bottomRight" state="frozen"/>
      <selection/>
      <selection pane="topRight"/>
      <selection pane="bottomLeft"/>
      <selection pane="bottomRight" activeCell="A3" sqref="A3:A43"/>
    </sheetView>
  </sheetViews>
  <sheetFormatPr defaultColWidth="9" defaultRowHeight="14.25"/>
  <cols>
    <col min="2" max="2" width="20.875" customWidth="1"/>
    <col min="3" max="3" width="11.3333333333333" customWidth="1"/>
    <col min="4" max="4" width="32.1666666666667" customWidth="1"/>
    <col min="5" max="5" width="57.5083333333333" customWidth="1"/>
    <col min="6" max="6" width="17.3333333333333" customWidth="1"/>
    <col min="7" max="7" width="14" customWidth="1"/>
    <col min="8" max="8" width="9.83333333333333" customWidth="1"/>
    <col min="9" max="9" width="10.5083333333333" customWidth="1"/>
    <col min="10" max="10" width="9.83333333333333" customWidth="1"/>
    <col min="11" max="11" width="27.2083333333333" customWidth="1"/>
    <col min="12" max="12" width="60.525" customWidth="1"/>
    <col min="13" max="13" width="10.6666666666667" customWidth="1"/>
    <col min="15" max="15" width="15.3333333333333" customWidth="1"/>
    <col min="19" max="19" width="12" customWidth="1"/>
    <col min="22" max="22" width="28" customWidth="1"/>
    <col min="23" max="23" width="30" customWidth="1"/>
    <col min="25" max="25" width="11.3333333333333" customWidth="1"/>
  </cols>
  <sheetData>
    <row r="1" ht="30.5" customHeight="1" spans="1:20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ht="42.75" spans="1:20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8" t="s">
        <v>7</v>
      </c>
      <c r="H2" s="16" t="s">
        <v>8</v>
      </c>
      <c r="I2" s="17" t="s">
        <v>9</v>
      </c>
      <c r="J2" s="17" t="s">
        <v>10</v>
      </c>
      <c r="K2" s="17" t="s">
        <v>11</v>
      </c>
      <c r="L2" s="17"/>
      <c r="M2" s="18" t="s">
        <v>12</v>
      </c>
      <c r="N2" s="17" t="s">
        <v>13</v>
      </c>
      <c r="O2" s="17" t="s">
        <v>14</v>
      </c>
      <c r="P2" s="18" t="s">
        <v>15</v>
      </c>
      <c r="Q2" s="17" t="s">
        <v>16</v>
      </c>
      <c r="R2" s="18" t="s">
        <v>17</v>
      </c>
      <c r="S2" s="18" t="s">
        <v>18</v>
      </c>
      <c r="T2" s="18" t="s">
        <v>19</v>
      </c>
    </row>
    <row r="3" customHeight="1" spans="1:20">
      <c r="A3" s="19">
        <v>1</v>
      </c>
      <c r="B3" s="20" t="s">
        <v>20</v>
      </c>
      <c r="C3" s="21" t="s">
        <v>21</v>
      </c>
      <c r="D3" s="19" t="s">
        <v>22</v>
      </c>
      <c r="E3" s="20" t="s">
        <v>23</v>
      </c>
      <c r="F3" s="22">
        <v>45445</v>
      </c>
      <c r="G3" s="23" t="s">
        <v>24</v>
      </c>
      <c r="H3" s="24" t="s">
        <v>25</v>
      </c>
      <c r="I3" s="35" t="s">
        <v>26</v>
      </c>
      <c r="J3" s="35" t="s">
        <v>27</v>
      </c>
      <c r="K3" s="35" t="str">
        <f t="shared" ref="K3:K21" si="0">_xlfn.IFS(J3="是","（含特）",J3="否","（不含特）")</f>
        <v>（不含特）</v>
      </c>
      <c r="L3" s="36" t="str">
        <f t="shared" ref="L3:L21" si="1">G3&amp;H3&amp;I3&amp;K3</f>
        <v>二类国家级一等奖（不含特）</v>
      </c>
      <c r="M3" s="26">
        <f>VLOOKUP(L3,表2.获奖金额及对应奖项!A:D,4,0)</f>
        <v>3000</v>
      </c>
      <c r="N3" s="20" t="s">
        <v>28</v>
      </c>
      <c r="O3" s="37">
        <v>1</v>
      </c>
      <c r="P3" s="26">
        <f t="shared" ref="P3:P43" si="2">M3*O3</f>
        <v>3000</v>
      </c>
      <c r="Q3" s="20" t="s">
        <v>29</v>
      </c>
      <c r="R3" s="48">
        <f t="shared" ref="R3:R10" si="3">_xlfn.IFS(Q3="第一项",100%,Q3="第二项",50%)</f>
        <v>1</v>
      </c>
      <c r="S3" s="49">
        <f t="shared" ref="S3:S43" si="4">O3*M3*R3</f>
        <v>3000</v>
      </c>
      <c r="T3" s="23" t="str">
        <f>IF(COUNT(FIND({1,2,3,4,5,6,7,8,9,0},S3))&gt;0,"","仅证书")</f>
        <v/>
      </c>
    </row>
    <row r="4" customHeight="1" spans="1:20">
      <c r="A4" s="19">
        <v>2</v>
      </c>
      <c r="B4" s="19" t="s">
        <v>30</v>
      </c>
      <c r="C4" s="19" t="s">
        <v>31</v>
      </c>
      <c r="D4" s="19" t="s">
        <v>22</v>
      </c>
      <c r="E4" s="19" t="s">
        <v>32</v>
      </c>
      <c r="F4" s="25">
        <v>45445</v>
      </c>
      <c r="G4" s="26" t="str">
        <f>VLOOKUP(E4,表1.全国普通高校大学生竞赛排行榜!$B$3:$C$87,2,0)</f>
        <v>二类</v>
      </c>
      <c r="H4" s="27" t="s">
        <v>25</v>
      </c>
      <c r="I4" s="38" t="s">
        <v>26</v>
      </c>
      <c r="J4" s="38" t="s">
        <v>27</v>
      </c>
      <c r="K4" s="38" t="str">
        <f t="shared" si="0"/>
        <v>（不含特）</v>
      </c>
      <c r="L4" s="39" t="str">
        <f t="shared" si="1"/>
        <v>二类国家级一等奖（不含特）</v>
      </c>
      <c r="M4" s="26">
        <f>VLOOKUP(L4,表2.获奖金额及对应奖项!A:D,4,0)</f>
        <v>3000</v>
      </c>
      <c r="N4" s="19" t="s">
        <v>28</v>
      </c>
      <c r="O4" s="40">
        <v>0.3333</v>
      </c>
      <c r="P4" s="26">
        <f t="shared" si="2"/>
        <v>999.9</v>
      </c>
      <c r="Q4" s="19" t="s">
        <v>29</v>
      </c>
      <c r="R4" s="50">
        <f t="shared" si="3"/>
        <v>1</v>
      </c>
      <c r="S4" s="49">
        <f t="shared" si="4"/>
        <v>999.9</v>
      </c>
      <c r="T4" s="26" t="s">
        <v>33</v>
      </c>
    </row>
    <row r="5" customHeight="1" spans="1:20">
      <c r="A5" s="19">
        <v>3</v>
      </c>
      <c r="B5" s="19" t="s">
        <v>30</v>
      </c>
      <c r="C5" s="19" t="s">
        <v>31</v>
      </c>
      <c r="D5" s="19" t="s">
        <v>22</v>
      </c>
      <c r="E5" s="19" t="s">
        <v>23</v>
      </c>
      <c r="F5" s="25">
        <v>45445</v>
      </c>
      <c r="G5" s="26" t="str">
        <f>VLOOKUP(E5,表1.全国普通高校大学生竞赛排行榜!$B$3:$C$87,2,0)</f>
        <v>二类</v>
      </c>
      <c r="H5" s="27" t="s">
        <v>25</v>
      </c>
      <c r="I5" s="38" t="s">
        <v>34</v>
      </c>
      <c r="J5" s="38" t="s">
        <v>27</v>
      </c>
      <c r="K5" s="38" t="str">
        <f t="shared" si="0"/>
        <v>（不含特）</v>
      </c>
      <c r="L5" s="39" t="str">
        <f t="shared" si="1"/>
        <v>二类国家级二等奖（不含特）</v>
      </c>
      <c r="M5" s="26">
        <f>VLOOKUP(L5,表2.获奖金额及对应奖项!A:D,4,0)</f>
        <v>2000</v>
      </c>
      <c r="N5" s="19" t="s">
        <v>28</v>
      </c>
      <c r="O5" s="41">
        <v>0.5</v>
      </c>
      <c r="P5" s="26">
        <f t="shared" si="2"/>
        <v>1000</v>
      </c>
      <c r="Q5" s="19" t="s">
        <v>35</v>
      </c>
      <c r="R5" s="50">
        <f t="shared" si="3"/>
        <v>0.5</v>
      </c>
      <c r="S5" s="49">
        <f t="shared" si="4"/>
        <v>500</v>
      </c>
      <c r="T5" s="26" t="s">
        <v>33</v>
      </c>
    </row>
    <row r="6" s="12" customFormat="1" customHeight="1" spans="1:20">
      <c r="A6" s="19">
        <v>4</v>
      </c>
      <c r="B6" s="19" t="s">
        <v>36</v>
      </c>
      <c r="C6" s="19" t="s">
        <v>37</v>
      </c>
      <c r="D6" s="19" t="s">
        <v>22</v>
      </c>
      <c r="E6" s="19" t="s">
        <v>32</v>
      </c>
      <c r="F6" s="25">
        <v>45445</v>
      </c>
      <c r="G6" s="26" t="str">
        <f>VLOOKUP(E6,表1.全国普通高校大学生竞赛排行榜!$B$3:$C$87,2,0)</f>
        <v>二类</v>
      </c>
      <c r="H6" s="27" t="s">
        <v>25</v>
      </c>
      <c r="I6" s="38" t="s">
        <v>38</v>
      </c>
      <c r="J6" s="38" t="s">
        <v>27</v>
      </c>
      <c r="K6" s="38" t="str">
        <f t="shared" si="0"/>
        <v>（不含特）</v>
      </c>
      <c r="L6" s="39" t="str">
        <f t="shared" si="1"/>
        <v>二类国家级三等奖（不含特）</v>
      </c>
      <c r="M6" s="26">
        <f>VLOOKUP(L6,表2.获奖金额及对应奖项!A:D,4,0)</f>
        <v>1500</v>
      </c>
      <c r="N6" s="19" t="s">
        <v>39</v>
      </c>
      <c r="O6" s="41">
        <v>0.3333</v>
      </c>
      <c r="P6" s="26">
        <f t="shared" si="2"/>
        <v>499.95</v>
      </c>
      <c r="Q6" s="19" t="s">
        <v>29</v>
      </c>
      <c r="R6" s="51">
        <f t="shared" si="3"/>
        <v>1</v>
      </c>
      <c r="S6" s="49">
        <f t="shared" si="4"/>
        <v>499.95</v>
      </c>
      <c r="T6" s="49" t="str">
        <f>IF(COUNT(FIND({1,2,3,4,5,6,7,8,9,0},S6))&gt;0,"","仅证书")</f>
        <v/>
      </c>
    </row>
    <row r="7" customHeight="1" spans="1:20">
      <c r="A7" s="19">
        <v>5</v>
      </c>
      <c r="B7" s="19" t="s">
        <v>40</v>
      </c>
      <c r="C7" s="19" t="s">
        <v>41</v>
      </c>
      <c r="D7" s="19" t="s">
        <v>22</v>
      </c>
      <c r="E7" s="19" t="s">
        <v>42</v>
      </c>
      <c r="F7" s="25">
        <v>45242</v>
      </c>
      <c r="G7" s="26" t="str">
        <f>VLOOKUP(E7,表1.全国普通高校大学生竞赛排行榜!$B$3:$C$87,2,0)</f>
        <v>二类</v>
      </c>
      <c r="H7" s="28" t="s">
        <v>25</v>
      </c>
      <c r="I7" s="38" t="s">
        <v>26</v>
      </c>
      <c r="J7" s="38" t="s">
        <v>27</v>
      </c>
      <c r="K7" s="38" t="str">
        <f t="shared" si="0"/>
        <v>（不含特）</v>
      </c>
      <c r="L7" s="39" t="str">
        <f t="shared" si="1"/>
        <v>二类国家级一等奖（不含特）</v>
      </c>
      <c r="M7" s="26">
        <f>VLOOKUP(L7,表2.获奖金额及对应奖项!A:D,4,0)</f>
        <v>3000</v>
      </c>
      <c r="N7" s="19" t="s">
        <v>39</v>
      </c>
      <c r="O7" s="41">
        <v>1</v>
      </c>
      <c r="P7" s="26">
        <f t="shared" si="2"/>
        <v>3000</v>
      </c>
      <c r="Q7" s="19" t="s">
        <v>29</v>
      </c>
      <c r="R7" s="51">
        <f t="shared" si="3"/>
        <v>1</v>
      </c>
      <c r="S7" s="49">
        <f t="shared" si="4"/>
        <v>3000</v>
      </c>
      <c r="T7" s="49" t="str">
        <f>IF(COUNT(FIND({1,2,3,4,5,6,7,8,9,0},S7))&gt;0,"","仅证书")</f>
        <v/>
      </c>
    </row>
    <row r="8" customHeight="1" spans="1:20">
      <c r="A8" s="19">
        <v>6</v>
      </c>
      <c r="B8" s="19" t="s">
        <v>40</v>
      </c>
      <c r="C8" s="19" t="s">
        <v>41</v>
      </c>
      <c r="D8" s="19" t="s">
        <v>22</v>
      </c>
      <c r="E8" s="19" t="s">
        <v>42</v>
      </c>
      <c r="F8" s="25">
        <v>45445</v>
      </c>
      <c r="G8" s="26" t="str">
        <f>VLOOKUP(E8,表1.全国普通高校大学生竞赛排行榜!$B$3:$C$87,2,0)</f>
        <v>二类</v>
      </c>
      <c r="H8" s="28" t="s">
        <v>25</v>
      </c>
      <c r="I8" s="38" t="s">
        <v>34</v>
      </c>
      <c r="J8" s="38" t="s">
        <v>27</v>
      </c>
      <c r="K8" s="38" t="str">
        <f t="shared" si="0"/>
        <v>（不含特）</v>
      </c>
      <c r="L8" s="39" t="str">
        <f t="shared" si="1"/>
        <v>二类国家级二等奖（不含特）</v>
      </c>
      <c r="M8" s="26">
        <f>VLOOKUP(L8,表2.获奖金额及对应奖项!A:D,4,0)</f>
        <v>2000</v>
      </c>
      <c r="N8" s="19" t="s">
        <v>28</v>
      </c>
      <c r="O8" s="41">
        <v>1</v>
      </c>
      <c r="P8" s="26">
        <f t="shared" si="2"/>
        <v>2000</v>
      </c>
      <c r="Q8" s="19" t="s">
        <v>35</v>
      </c>
      <c r="R8" s="51">
        <f t="shared" si="3"/>
        <v>0.5</v>
      </c>
      <c r="S8" s="49">
        <f t="shared" si="4"/>
        <v>1000</v>
      </c>
      <c r="T8" s="49" t="str">
        <f>IF(COUNT(FIND({1,2,3,4,5,6,7,8,9,0},S8))&gt;0,"","仅证书")</f>
        <v/>
      </c>
    </row>
    <row r="9" customHeight="1" spans="1:20">
      <c r="A9" s="19">
        <v>7</v>
      </c>
      <c r="B9" s="19" t="s">
        <v>43</v>
      </c>
      <c r="C9" s="19" t="s">
        <v>44</v>
      </c>
      <c r="D9" s="19" t="s">
        <v>22</v>
      </c>
      <c r="E9" s="19" t="s">
        <v>23</v>
      </c>
      <c r="F9" s="25">
        <v>45242</v>
      </c>
      <c r="G9" s="26" t="str">
        <f>VLOOKUP(E9,表1.全国普通高校大学生竞赛排行榜!$B$3:$C$87,2,0)</f>
        <v>二类</v>
      </c>
      <c r="H9" s="29" t="s">
        <v>25</v>
      </c>
      <c r="I9" s="42" t="s">
        <v>26</v>
      </c>
      <c r="J9" s="42" t="s">
        <v>27</v>
      </c>
      <c r="K9" s="38" t="str">
        <f t="shared" si="0"/>
        <v>（不含特）</v>
      </c>
      <c r="L9" s="39" t="str">
        <f t="shared" si="1"/>
        <v>二类国家级一等奖（不含特）</v>
      </c>
      <c r="M9" s="26">
        <f>VLOOKUP(L9,表2.获奖金额及对应奖项!A:D,4,0)</f>
        <v>3000</v>
      </c>
      <c r="N9" s="19" t="s">
        <v>39</v>
      </c>
      <c r="O9" s="41">
        <v>1</v>
      </c>
      <c r="P9" s="26">
        <f t="shared" si="2"/>
        <v>3000</v>
      </c>
      <c r="Q9" s="19" t="s">
        <v>29</v>
      </c>
      <c r="R9" s="51">
        <f t="shared" si="3"/>
        <v>1</v>
      </c>
      <c r="S9" s="49">
        <f t="shared" si="4"/>
        <v>3000</v>
      </c>
      <c r="T9" s="49"/>
    </row>
    <row r="10" customHeight="1" spans="1:20">
      <c r="A10" s="19">
        <v>8</v>
      </c>
      <c r="B10" s="20" t="s">
        <v>45</v>
      </c>
      <c r="C10" s="21" t="s">
        <v>46</v>
      </c>
      <c r="D10" s="19" t="s">
        <v>22</v>
      </c>
      <c r="E10" s="20" t="s">
        <v>47</v>
      </c>
      <c r="F10" s="22">
        <v>45473</v>
      </c>
      <c r="G10" s="23" t="s">
        <v>24</v>
      </c>
      <c r="H10" s="24" t="s">
        <v>25</v>
      </c>
      <c r="I10" s="43" t="s">
        <v>34</v>
      </c>
      <c r="J10" s="43" t="s">
        <v>48</v>
      </c>
      <c r="K10" s="43" t="str">
        <f t="shared" si="0"/>
        <v>（含特）</v>
      </c>
      <c r="L10" s="36" t="str">
        <f t="shared" si="1"/>
        <v>二类国家级二等奖（含特）</v>
      </c>
      <c r="M10" s="26">
        <f>VLOOKUP(L10,表2.获奖金额及对应奖项!A:D,4,0)</f>
        <v>1500</v>
      </c>
      <c r="N10" s="20" t="s">
        <v>39</v>
      </c>
      <c r="O10" s="37">
        <v>1</v>
      </c>
      <c r="P10" s="26">
        <f t="shared" si="2"/>
        <v>1500</v>
      </c>
      <c r="Q10" s="20" t="s">
        <v>29</v>
      </c>
      <c r="R10" s="48">
        <f t="shared" si="3"/>
        <v>1</v>
      </c>
      <c r="S10" s="49">
        <f t="shared" si="4"/>
        <v>1500</v>
      </c>
      <c r="T10" s="23" t="str">
        <f>IF(COUNT(FIND({1,2,3,4,5,6,7,8,9,0},S10))&gt;0,"","仅证书")</f>
        <v/>
      </c>
    </row>
    <row r="11" customHeight="1" spans="1:20">
      <c r="A11" s="19">
        <v>9</v>
      </c>
      <c r="B11" s="19" t="s">
        <v>49</v>
      </c>
      <c r="C11" s="19" t="s">
        <v>50</v>
      </c>
      <c r="D11" s="19" t="s">
        <v>22</v>
      </c>
      <c r="E11" s="19" t="s">
        <v>23</v>
      </c>
      <c r="F11" s="25">
        <v>45445</v>
      </c>
      <c r="G11" s="26" t="str">
        <f>VLOOKUP(E11,表1.全国普通高校大学生竞赛排行榜!$B$3:$C$87,2,0)</f>
        <v>二类</v>
      </c>
      <c r="H11" s="30" t="s">
        <v>25</v>
      </c>
      <c r="I11" s="38" t="s">
        <v>34</v>
      </c>
      <c r="J11" s="38" t="s">
        <v>27</v>
      </c>
      <c r="K11" s="38" t="str">
        <f t="shared" si="0"/>
        <v>（不含特）</v>
      </c>
      <c r="L11" s="39" t="str">
        <f t="shared" si="1"/>
        <v>二类国家级二等奖（不含特）</v>
      </c>
      <c r="M11" s="26">
        <f>VLOOKUP(L11,表2.获奖金额及对应奖项!A:D,4,0)</f>
        <v>2000</v>
      </c>
      <c r="N11" s="19" t="s">
        <v>28</v>
      </c>
      <c r="O11" s="44">
        <v>0.5</v>
      </c>
      <c r="P11" s="26">
        <f t="shared" si="2"/>
        <v>1000</v>
      </c>
      <c r="Q11" s="19" t="s">
        <v>35</v>
      </c>
      <c r="R11" s="52">
        <v>0.5</v>
      </c>
      <c r="S11" s="49">
        <f t="shared" si="4"/>
        <v>500</v>
      </c>
      <c r="T11" s="49"/>
    </row>
    <row r="12" customHeight="1" spans="1:20">
      <c r="A12" s="19">
        <v>10</v>
      </c>
      <c r="B12" s="19" t="s">
        <v>51</v>
      </c>
      <c r="C12" s="19" t="s">
        <v>52</v>
      </c>
      <c r="D12" s="19" t="s">
        <v>22</v>
      </c>
      <c r="E12" s="19" t="s">
        <v>53</v>
      </c>
      <c r="F12" s="25">
        <v>45413</v>
      </c>
      <c r="G12" s="26" t="str">
        <f>VLOOKUP(E12,表1.全国普通高校大学生竞赛排行榜!$B$3:$C$87,2,0)</f>
        <v>二类</v>
      </c>
      <c r="H12" s="27" t="s">
        <v>25</v>
      </c>
      <c r="I12" s="38" t="s">
        <v>34</v>
      </c>
      <c r="J12" s="38" t="s">
        <v>48</v>
      </c>
      <c r="K12" s="38" t="str">
        <f t="shared" si="0"/>
        <v>（含特）</v>
      </c>
      <c r="L12" s="39" t="str">
        <f t="shared" si="1"/>
        <v>二类国家级二等奖（含特）</v>
      </c>
      <c r="M12" s="26">
        <f>VLOOKUP(L12,表2.获奖金额及对应奖项!A:D,4,0)</f>
        <v>1500</v>
      </c>
      <c r="N12" s="19" t="s">
        <v>39</v>
      </c>
      <c r="O12" s="41">
        <v>1</v>
      </c>
      <c r="P12" s="26">
        <f t="shared" si="2"/>
        <v>1500</v>
      </c>
      <c r="Q12" s="19" t="s">
        <v>29</v>
      </c>
      <c r="R12" s="51">
        <f>_xlfn.IFS(Q12="第一项",100%,Q12="第二项",50%)</f>
        <v>1</v>
      </c>
      <c r="S12" s="49">
        <f t="shared" si="4"/>
        <v>1500</v>
      </c>
      <c r="T12" s="49" t="str">
        <f>IF(COUNT(FIND({1,2,3,4,5,6,7,8,9,0},S12))&gt;0,"","仅证书")</f>
        <v/>
      </c>
    </row>
    <row r="13" customHeight="1" spans="1:20">
      <c r="A13" s="19">
        <v>11</v>
      </c>
      <c r="B13" s="19" t="s">
        <v>51</v>
      </c>
      <c r="C13" s="19" t="s">
        <v>52</v>
      </c>
      <c r="D13" s="19" t="s">
        <v>22</v>
      </c>
      <c r="E13" s="19" t="s">
        <v>32</v>
      </c>
      <c r="F13" s="25">
        <v>45445</v>
      </c>
      <c r="G13" s="26" t="str">
        <f>VLOOKUP(E13,表1.全国普通高校大学生竞赛排行榜!$B$3:$C$87,2,0)</f>
        <v>二类</v>
      </c>
      <c r="H13" s="27" t="s">
        <v>25</v>
      </c>
      <c r="I13" s="38" t="s">
        <v>26</v>
      </c>
      <c r="J13" s="38" t="s">
        <v>27</v>
      </c>
      <c r="K13" s="38" t="str">
        <f t="shared" si="0"/>
        <v>（不含特）</v>
      </c>
      <c r="L13" s="39" t="str">
        <f t="shared" si="1"/>
        <v>二类国家级一等奖（不含特）</v>
      </c>
      <c r="M13" s="26">
        <f>VLOOKUP(L13,表2.获奖金额及对应奖项!A:D,4,0)</f>
        <v>3000</v>
      </c>
      <c r="N13" s="19" t="s">
        <v>28</v>
      </c>
      <c r="O13" s="40">
        <v>0.3333</v>
      </c>
      <c r="P13" s="26">
        <f t="shared" si="2"/>
        <v>999.9</v>
      </c>
      <c r="Q13" s="19" t="s">
        <v>35</v>
      </c>
      <c r="R13" s="51">
        <f>_xlfn.IFS(Q13="第一项",100%,Q13="第二项",50%)</f>
        <v>0.5</v>
      </c>
      <c r="S13" s="49">
        <f t="shared" si="4"/>
        <v>499.95</v>
      </c>
      <c r="T13" s="49" t="str">
        <f>IF(COUNT(FIND({1,2,3,4,5,6,7,8,9,0},S13))&gt;0,"","仅证书")</f>
        <v/>
      </c>
    </row>
    <row r="14" customHeight="1" spans="1:20">
      <c r="A14" s="19">
        <v>12</v>
      </c>
      <c r="B14" s="19" t="s">
        <v>54</v>
      </c>
      <c r="C14" s="19">
        <v>2022581007</v>
      </c>
      <c r="D14" s="19" t="s">
        <v>22</v>
      </c>
      <c r="E14" s="19" t="s">
        <v>53</v>
      </c>
      <c r="F14" s="25">
        <v>45413</v>
      </c>
      <c r="G14" s="26" t="str">
        <f>VLOOKUP(E14,表1.全国普通高校大学生竞赛排行榜!$B$3:$C$87,2,0)</f>
        <v>二类</v>
      </c>
      <c r="H14" s="28" t="s">
        <v>25</v>
      </c>
      <c r="I14" s="38" t="s">
        <v>55</v>
      </c>
      <c r="J14" s="38" t="s">
        <v>48</v>
      </c>
      <c r="K14" s="38" t="str">
        <f t="shared" si="0"/>
        <v>（含特）</v>
      </c>
      <c r="L14" s="39" t="str">
        <f t="shared" si="1"/>
        <v>二类国家级特等奖（含特）</v>
      </c>
      <c r="M14" s="26">
        <f>VLOOKUP(L14,表2.获奖金额及对应奖项!A:D,4,0)</f>
        <v>3000</v>
      </c>
      <c r="N14" s="19" t="s">
        <v>28</v>
      </c>
      <c r="O14" s="41">
        <v>0.33</v>
      </c>
      <c r="P14" s="26">
        <f t="shared" si="2"/>
        <v>990</v>
      </c>
      <c r="Q14" s="19" t="s">
        <v>29</v>
      </c>
      <c r="R14" s="52">
        <v>1</v>
      </c>
      <c r="S14" s="49">
        <f t="shared" si="4"/>
        <v>990</v>
      </c>
      <c r="T14" s="49"/>
    </row>
    <row r="15" customHeight="1" spans="1:20">
      <c r="A15" s="19">
        <v>13</v>
      </c>
      <c r="B15" s="19" t="s">
        <v>56</v>
      </c>
      <c r="C15" s="19">
        <v>2022581006</v>
      </c>
      <c r="D15" s="19" t="s">
        <v>22</v>
      </c>
      <c r="E15" s="19" t="s">
        <v>53</v>
      </c>
      <c r="F15" s="25">
        <v>45413</v>
      </c>
      <c r="G15" s="26" t="str">
        <f>VLOOKUP(E15,表1.全国普通高校大学生竞赛排行榜!$B$3:$C$87,2,0)</f>
        <v>二类</v>
      </c>
      <c r="H15" s="30" t="s">
        <v>25</v>
      </c>
      <c r="I15" s="38" t="s">
        <v>34</v>
      </c>
      <c r="J15" s="38" t="s">
        <v>48</v>
      </c>
      <c r="K15" s="38" t="str">
        <f t="shared" si="0"/>
        <v>（含特）</v>
      </c>
      <c r="L15" s="39" t="str">
        <f t="shared" si="1"/>
        <v>二类国家级二等奖（含特）</v>
      </c>
      <c r="M15" s="26">
        <f>VLOOKUP(L15,表2.获奖金额及对应奖项!A:D,4,0)</f>
        <v>1500</v>
      </c>
      <c r="N15" s="19" t="s">
        <v>28</v>
      </c>
      <c r="O15" s="44">
        <v>0.33</v>
      </c>
      <c r="P15" s="26">
        <f t="shared" si="2"/>
        <v>495</v>
      </c>
      <c r="Q15" s="19" t="s">
        <v>29</v>
      </c>
      <c r="R15" s="52">
        <v>1</v>
      </c>
      <c r="S15" s="49">
        <f t="shared" si="4"/>
        <v>495</v>
      </c>
      <c r="T15" s="49"/>
    </row>
    <row r="16" s="12" customFormat="1" customHeight="1" spans="1:20">
      <c r="A16" s="19">
        <v>14</v>
      </c>
      <c r="B16" s="19" t="s">
        <v>57</v>
      </c>
      <c r="C16" s="19">
        <v>2018591011</v>
      </c>
      <c r="D16" s="19" t="s">
        <v>22</v>
      </c>
      <c r="E16" s="19" t="s">
        <v>58</v>
      </c>
      <c r="F16" s="31">
        <v>45505</v>
      </c>
      <c r="G16" s="26" t="str">
        <f>VLOOKUP(E16,表1.全国普通高校大学生竞赛排行榜!$B$3:$C$87,2,0)</f>
        <v>二类</v>
      </c>
      <c r="H16" s="31" t="s">
        <v>25</v>
      </c>
      <c r="I16" s="45" t="s">
        <v>38</v>
      </c>
      <c r="J16" s="45" t="s">
        <v>48</v>
      </c>
      <c r="K16" s="38" t="str">
        <f t="shared" si="0"/>
        <v>（含特）</v>
      </c>
      <c r="L16" s="39" t="str">
        <f t="shared" si="1"/>
        <v>二类国家级三等奖（含特）</v>
      </c>
      <c r="M16" s="26">
        <f>VLOOKUP(L16,表2.获奖金额及对应奖项!A:D,4,0)</f>
        <v>1000</v>
      </c>
      <c r="N16" s="19" t="s">
        <v>39</v>
      </c>
      <c r="O16" s="46">
        <v>1</v>
      </c>
      <c r="P16" s="26">
        <f t="shared" si="2"/>
        <v>1000</v>
      </c>
      <c r="Q16" s="19" t="s">
        <v>29</v>
      </c>
      <c r="R16" s="52">
        <v>1</v>
      </c>
      <c r="S16" s="49">
        <f t="shared" si="4"/>
        <v>1000</v>
      </c>
      <c r="T16" s="49"/>
    </row>
    <row r="17" customFormat="1" customHeight="1" spans="1:20">
      <c r="A17" s="19">
        <v>15</v>
      </c>
      <c r="B17" s="19" t="s">
        <v>59</v>
      </c>
      <c r="C17" s="19" t="s">
        <v>60</v>
      </c>
      <c r="D17" s="19" t="s">
        <v>22</v>
      </c>
      <c r="E17" s="19" t="s">
        <v>23</v>
      </c>
      <c r="F17" s="25">
        <v>45459</v>
      </c>
      <c r="G17" s="26" t="str">
        <f>VLOOKUP(E17,表1.全国普通高校大学生竞赛排行榜!$B$3:$C$87,2,0)</f>
        <v>二类</v>
      </c>
      <c r="H17" s="19" t="s">
        <v>25</v>
      </c>
      <c r="I17" s="38" t="s">
        <v>34</v>
      </c>
      <c r="J17" s="38" t="s">
        <v>27</v>
      </c>
      <c r="K17" s="38" t="str">
        <f t="shared" si="0"/>
        <v>（不含特）</v>
      </c>
      <c r="L17" s="39" t="str">
        <f t="shared" si="1"/>
        <v>二类国家级二等奖（不含特）</v>
      </c>
      <c r="M17" s="26">
        <f>VLOOKUP(L17,表2.获奖金额及对应奖项!A:D,4,0)</f>
        <v>2000</v>
      </c>
      <c r="N17" s="19" t="s">
        <v>28</v>
      </c>
      <c r="O17" s="41">
        <v>1</v>
      </c>
      <c r="P17" s="26">
        <f t="shared" si="2"/>
        <v>2000</v>
      </c>
      <c r="Q17" s="19" t="s">
        <v>29</v>
      </c>
      <c r="R17" s="51">
        <f>_xlfn.IFS(Q17="第一项",100%,Q17="第二项",50%)</f>
        <v>1</v>
      </c>
      <c r="S17" s="49">
        <f t="shared" si="4"/>
        <v>2000</v>
      </c>
      <c r="T17" s="49" t="s">
        <v>33</v>
      </c>
    </row>
    <row r="18" customHeight="1" spans="1:20">
      <c r="A18" s="19">
        <v>16</v>
      </c>
      <c r="B18" s="19" t="s">
        <v>59</v>
      </c>
      <c r="C18" s="19" t="s">
        <v>60</v>
      </c>
      <c r="D18" s="19" t="s">
        <v>22</v>
      </c>
      <c r="E18" s="19" t="s">
        <v>23</v>
      </c>
      <c r="F18" s="25">
        <v>45459</v>
      </c>
      <c r="G18" s="26" t="str">
        <f>VLOOKUP(E18,表1.全国普通高校大学生竞赛排行榜!$B$3:$C$87,2,0)</f>
        <v>二类</v>
      </c>
      <c r="H18" s="19" t="s">
        <v>25</v>
      </c>
      <c r="I18" s="38" t="s">
        <v>26</v>
      </c>
      <c r="J18" s="38" t="s">
        <v>27</v>
      </c>
      <c r="K18" s="38" t="str">
        <f t="shared" si="0"/>
        <v>（不含特）</v>
      </c>
      <c r="L18" s="39" t="str">
        <f t="shared" si="1"/>
        <v>二类国家级一等奖（不含特）</v>
      </c>
      <c r="M18" s="26">
        <f>VLOOKUP(L18,表2.获奖金额及对应奖项!A:D,4,0)</f>
        <v>3000</v>
      </c>
      <c r="N18" s="19" t="s">
        <v>28</v>
      </c>
      <c r="O18" s="41">
        <v>0.5</v>
      </c>
      <c r="P18" s="26">
        <f t="shared" si="2"/>
        <v>1500</v>
      </c>
      <c r="Q18" s="19" t="s">
        <v>35</v>
      </c>
      <c r="R18" s="51">
        <f>_xlfn.IFS(Q18="第一项",100%,Q18="第二项",50%)</f>
        <v>0.5</v>
      </c>
      <c r="S18" s="49">
        <f t="shared" si="4"/>
        <v>750</v>
      </c>
      <c r="T18" s="49" t="s">
        <v>33</v>
      </c>
    </row>
    <row r="19" customFormat="1" customHeight="1" spans="1:20">
      <c r="A19" s="19">
        <v>17</v>
      </c>
      <c r="B19" s="19" t="s">
        <v>61</v>
      </c>
      <c r="C19" s="19" t="s">
        <v>62</v>
      </c>
      <c r="D19" s="19" t="s">
        <v>22</v>
      </c>
      <c r="E19" s="19" t="s">
        <v>53</v>
      </c>
      <c r="F19" s="25">
        <v>45413</v>
      </c>
      <c r="G19" s="26" t="str">
        <f>VLOOKUP(E19,表1.全国普通高校大学生竞赛排行榜!$B$3:$C$87,2,0)</f>
        <v>二类</v>
      </c>
      <c r="H19" s="19" t="s">
        <v>25</v>
      </c>
      <c r="I19" s="38" t="s">
        <v>34</v>
      </c>
      <c r="J19" s="38" t="s">
        <v>48</v>
      </c>
      <c r="K19" s="38" t="str">
        <f t="shared" si="0"/>
        <v>（含特）</v>
      </c>
      <c r="L19" s="39" t="str">
        <f t="shared" si="1"/>
        <v>二类国家级二等奖（含特）</v>
      </c>
      <c r="M19" s="26">
        <f>VLOOKUP(L19,表2.获奖金额及对应奖项!A:D,4,0)</f>
        <v>1500</v>
      </c>
      <c r="N19" s="19" t="s">
        <v>39</v>
      </c>
      <c r="O19" s="41">
        <v>1</v>
      </c>
      <c r="P19" s="26">
        <f t="shared" si="2"/>
        <v>1500</v>
      </c>
      <c r="Q19" s="19" t="s">
        <v>29</v>
      </c>
      <c r="R19" s="51">
        <f>_xlfn.IFS(Q19="第一项",100%,Q19="第二项",50%)</f>
        <v>1</v>
      </c>
      <c r="S19" s="49">
        <f t="shared" si="4"/>
        <v>1500</v>
      </c>
      <c r="T19" s="49" t="s">
        <v>33</v>
      </c>
    </row>
    <row r="20" s="12" customFormat="1" customHeight="1" spans="1:20">
      <c r="A20" s="19">
        <v>18</v>
      </c>
      <c r="B20" s="19" t="s">
        <v>63</v>
      </c>
      <c r="C20" s="19" t="s">
        <v>64</v>
      </c>
      <c r="D20" s="19" t="s">
        <v>65</v>
      </c>
      <c r="E20" s="19" t="s">
        <v>66</v>
      </c>
      <c r="F20" s="25">
        <v>45261</v>
      </c>
      <c r="G20" s="26" t="str">
        <f>VLOOKUP(E20,表1.全国普通高校大学生竞赛排行榜!$B$3:$C$87,2,0)</f>
        <v>一类</v>
      </c>
      <c r="H20" s="19" t="s">
        <v>25</v>
      </c>
      <c r="I20" s="38" t="s">
        <v>26</v>
      </c>
      <c r="J20" s="38" t="s">
        <v>48</v>
      </c>
      <c r="K20" s="38" t="str">
        <f t="shared" si="0"/>
        <v>（含特）</v>
      </c>
      <c r="L20" s="39" t="str">
        <f t="shared" si="1"/>
        <v>一类国家级一等奖（含特）</v>
      </c>
      <c r="M20" s="26">
        <f>VLOOKUP(L20,表2.获奖金额及对应奖项!A:D,4,0)</f>
        <v>3000</v>
      </c>
      <c r="N20" s="19" t="s">
        <v>28</v>
      </c>
      <c r="O20" s="41">
        <v>0.5</v>
      </c>
      <c r="P20" s="26">
        <f t="shared" si="2"/>
        <v>1500</v>
      </c>
      <c r="Q20" s="19" t="s">
        <v>29</v>
      </c>
      <c r="R20" s="50">
        <f>_xlfn.IFS(Q20="第一项",100%,Q20="第二项",50%)</f>
        <v>1</v>
      </c>
      <c r="S20" s="49">
        <f t="shared" si="4"/>
        <v>1500</v>
      </c>
      <c r="T20" s="26" t="str">
        <f>IF(COUNT(FIND({1,2,3,4,5,6,7,8,9,0},S20))&gt;0,"","仅证书")</f>
        <v/>
      </c>
    </row>
    <row r="21" customHeight="1" spans="1:20">
      <c r="A21" s="19">
        <v>19</v>
      </c>
      <c r="B21" s="19" t="s">
        <v>67</v>
      </c>
      <c r="C21" s="19" t="s">
        <v>68</v>
      </c>
      <c r="D21" s="19" t="s">
        <v>22</v>
      </c>
      <c r="E21" s="19" t="s">
        <v>66</v>
      </c>
      <c r="F21" s="25">
        <v>45261</v>
      </c>
      <c r="G21" s="26" t="str">
        <f>VLOOKUP(E21,表1.全国普通高校大学生竞赛排行榜!$B$3:$C$87,2,0)</f>
        <v>一类</v>
      </c>
      <c r="H21" s="31" t="s">
        <v>25</v>
      </c>
      <c r="I21" s="38" t="s">
        <v>38</v>
      </c>
      <c r="J21" s="38" t="s">
        <v>48</v>
      </c>
      <c r="K21" s="38" t="str">
        <f t="shared" si="0"/>
        <v>（含特）</v>
      </c>
      <c r="L21" s="39" t="str">
        <f t="shared" si="1"/>
        <v>一类国家级三等奖（含特）</v>
      </c>
      <c r="M21" s="26">
        <f>VLOOKUP(L21,表2.获奖金额及对应奖项!A:D,4,0)</f>
        <v>1000</v>
      </c>
      <c r="N21" s="19" t="s">
        <v>39</v>
      </c>
      <c r="O21" s="41">
        <v>1</v>
      </c>
      <c r="P21" s="26">
        <f t="shared" si="2"/>
        <v>1000</v>
      </c>
      <c r="Q21" s="19" t="s">
        <v>29</v>
      </c>
      <c r="R21" s="51">
        <f>_xlfn.IFS(Q21="第一项",100%,Q21="第二项",50%)</f>
        <v>1</v>
      </c>
      <c r="S21" s="49">
        <f t="shared" si="4"/>
        <v>1000</v>
      </c>
      <c r="T21" s="49" t="str">
        <f>IF(COUNT(FIND({1,2,3,4,5,6,7,8,9,0},S21))&gt;0,"","仅证书")</f>
        <v/>
      </c>
    </row>
    <row r="22" customHeight="1" spans="1:20">
      <c r="A22" s="19">
        <v>20</v>
      </c>
      <c r="B22" s="20" t="s">
        <v>69</v>
      </c>
      <c r="C22" s="21" t="s">
        <v>70</v>
      </c>
      <c r="D22" s="20" t="s">
        <v>71</v>
      </c>
      <c r="E22" s="32" t="s">
        <v>23</v>
      </c>
      <c r="F22" s="22">
        <v>45445</v>
      </c>
      <c r="G22" s="23" t="s">
        <v>24</v>
      </c>
      <c r="H22" s="20" t="s">
        <v>25</v>
      </c>
      <c r="I22" s="43" t="s">
        <v>38</v>
      </c>
      <c r="J22" s="43" t="s">
        <v>27</v>
      </c>
      <c r="K22" s="43" t="s">
        <v>72</v>
      </c>
      <c r="L22" s="36" t="s">
        <v>73</v>
      </c>
      <c r="M22" s="26">
        <f>VLOOKUP(L22,表2.获奖金额及对应奖项!A:D,4,0)</f>
        <v>1500</v>
      </c>
      <c r="N22" s="20" t="s">
        <v>39</v>
      </c>
      <c r="O22" s="37">
        <v>1</v>
      </c>
      <c r="P22" s="26">
        <f t="shared" si="2"/>
        <v>1500</v>
      </c>
      <c r="Q22" s="20" t="s">
        <v>29</v>
      </c>
      <c r="R22" s="48">
        <v>1</v>
      </c>
      <c r="S22" s="49">
        <f t="shared" si="4"/>
        <v>1500</v>
      </c>
      <c r="T22" s="23" t="s">
        <v>27</v>
      </c>
    </row>
    <row r="23" customHeight="1" spans="1:20">
      <c r="A23" s="19">
        <v>21</v>
      </c>
      <c r="B23" s="19" t="s">
        <v>74</v>
      </c>
      <c r="C23" s="19" t="s">
        <v>75</v>
      </c>
      <c r="D23" s="19" t="s">
        <v>65</v>
      </c>
      <c r="E23" s="19" t="s">
        <v>66</v>
      </c>
      <c r="F23" s="25">
        <v>45261</v>
      </c>
      <c r="G23" s="26" t="str">
        <f>VLOOKUP(E23,表1.全国普通高校大学生竞赛排行榜!$B$3:$C$87,2,0)</f>
        <v>一类</v>
      </c>
      <c r="H23" s="19" t="s">
        <v>25</v>
      </c>
      <c r="I23" s="38" t="s">
        <v>26</v>
      </c>
      <c r="J23" s="38" t="s">
        <v>48</v>
      </c>
      <c r="K23" s="38" t="str">
        <f>_xlfn.IFS(J23="是","（含特）",J23="否","（不含特）")</f>
        <v>（含特）</v>
      </c>
      <c r="L23" s="39" t="str">
        <f t="shared" ref="L23:L43" si="5">G23&amp;H23&amp;I23&amp;K23</f>
        <v>一类国家级一等奖（含特）</v>
      </c>
      <c r="M23" s="26">
        <f>VLOOKUP(L23,表2.获奖金额及对应奖项!A:D,4,0)</f>
        <v>3000</v>
      </c>
      <c r="N23" s="19" t="s">
        <v>28</v>
      </c>
      <c r="O23" s="41">
        <v>0.5</v>
      </c>
      <c r="P23" s="26">
        <f t="shared" si="2"/>
        <v>1500</v>
      </c>
      <c r="Q23" s="19" t="s">
        <v>29</v>
      </c>
      <c r="R23" s="50">
        <f>_xlfn.IFS(Q23="第一项",100%,Q23="第二项",50%)</f>
        <v>1</v>
      </c>
      <c r="S23" s="49">
        <f t="shared" si="4"/>
        <v>1500</v>
      </c>
      <c r="T23" s="26" t="str">
        <f>IF(COUNT(FIND({1,2,3,4,5,6,7,8,9,0},S23))&gt;0,"","仅证书")</f>
        <v/>
      </c>
    </row>
    <row r="24" customHeight="1" spans="1:20">
      <c r="A24" s="19">
        <v>22</v>
      </c>
      <c r="B24" s="19" t="s">
        <v>76</v>
      </c>
      <c r="C24" s="19">
        <v>2013880014</v>
      </c>
      <c r="D24" s="19" t="s">
        <v>22</v>
      </c>
      <c r="E24" s="19" t="s">
        <v>53</v>
      </c>
      <c r="F24" s="25">
        <v>45413</v>
      </c>
      <c r="G24" s="26" t="str">
        <f>VLOOKUP(E24,表1.全国普通高校大学生竞赛排行榜!$B$3:$C$87,2,0)</f>
        <v>二类</v>
      </c>
      <c r="H24" s="25" t="s">
        <v>25</v>
      </c>
      <c r="I24" s="38" t="s">
        <v>55</v>
      </c>
      <c r="J24" s="38" t="s">
        <v>48</v>
      </c>
      <c r="K24" s="38" t="s">
        <v>77</v>
      </c>
      <c r="L24" s="39" t="str">
        <f t="shared" si="5"/>
        <v>二类国家级特等奖（含特）</v>
      </c>
      <c r="M24" s="26">
        <f>VLOOKUP(L24,表2.获奖金额及对应奖项!A:D,4,0)</f>
        <v>3000</v>
      </c>
      <c r="N24" s="19" t="s">
        <v>28</v>
      </c>
      <c r="O24" s="41">
        <v>0.67</v>
      </c>
      <c r="P24" s="26">
        <f t="shared" si="2"/>
        <v>2010</v>
      </c>
      <c r="Q24" s="19" t="s">
        <v>29</v>
      </c>
      <c r="R24" s="52">
        <v>1</v>
      </c>
      <c r="S24" s="49">
        <f t="shared" si="4"/>
        <v>2010</v>
      </c>
      <c r="T24" s="49"/>
    </row>
    <row r="25" customHeight="1" spans="1:20">
      <c r="A25" s="19">
        <v>23</v>
      </c>
      <c r="B25" s="19" t="s">
        <v>76</v>
      </c>
      <c r="C25" s="19">
        <v>2013880014</v>
      </c>
      <c r="D25" s="19" t="s">
        <v>22</v>
      </c>
      <c r="E25" s="19" t="s">
        <v>53</v>
      </c>
      <c r="F25" s="25">
        <v>45413</v>
      </c>
      <c r="G25" s="26" t="str">
        <f>VLOOKUP(E25,表1.全国普通高校大学生竞赛排行榜!$B$3:$C$87,2,0)</f>
        <v>二类</v>
      </c>
      <c r="H25" s="25" t="s">
        <v>25</v>
      </c>
      <c r="I25" s="38" t="s">
        <v>34</v>
      </c>
      <c r="J25" s="38" t="s">
        <v>48</v>
      </c>
      <c r="K25" s="38" t="str">
        <f t="shared" ref="K25:K43" si="6">_xlfn.IFS(J25="是","（含特）",J25="否","（不含特）")</f>
        <v>（含特）</v>
      </c>
      <c r="L25" s="39" t="str">
        <f t="shared" si="5"/>
        <v>二类国家级二等奖（含特）</v>
      </c>
      <c r="M25" s="26">
        <f>VLOOKUP(L25,表2.获奖金额及对应奖项!A:D,4,0)</f>
        <v>1500</v>
      </c>
      <c r="N25" s="19" t="s">
        <v>28</v>
      </c>
      <c r="O25" s="41">
        <v>0.67</v>
      </c>
      <c r="P25" s="26">
        <f t="shared" si="2"/>
        <v>1005</v>
      </c>
      <c r="Q25" s="19" t="s">
        <v>35</v>
      </c>
      <c r="R25" s="51">
        <f>_xlfn.IFS(Q25="第一项",100%,Q25="第二项",50%)</f>
        <v>0.5</v>
      </c>
      <c r="S25" s="49">
        <f t="shared" si="4"/>
        <v>502.5</v>
      </c>
      <c r="T25" s="49"/>
    </row>
    <row r="26" customHeight="1" spans="1:20">
      <c r="A26" s="19">
        <v>24</v>
      </c>
      <c r="B26" s="19" t="s">
        <v>78</v>
      </c>
      <c r="C26" s="19" t="s">
        <v>79</v>
      </c>
      <c r="D26" s="19" t="s">
        <v>22</v>
      </c>
      <c r="E26" s="19" t="s">
        <v>32</v>
      </c>
      <c r="F26" s="25">
        <v>45445</v>
      </c>
      <c r="G26" s="26" t="str">
        <f>VLOOKUP(E26,表1.全国普通高校大学生竞赛排行榜!$B$3:$C$87,2,0)</f>
        <v>二类</v>
      </c>
      <c r="H26" s="19" t="s">
        <v>25</v>
      </c>
      <c r="I26" s="38" t="s">
        <v>38</v>
      </c>
      <c r="J26" s="38" t="s">
        <v>27</v>
      </c>
      <c r="K26" s="38" t="str">
        <f t="shared" si="6"/>
        <v>（不含特）</v>
      </c>
      <c r="L26" s="39" t="str">
        <f t="shared" si="5"/>
        <v>二类国家级三等奖（不含特）</v>
      </c>
      <c r="M26" s="26">
        <f>VLOOKUP(L26,表2.获奖金额及对应奖项!A:D,4,0)</f>
        <v>1500</v>
      </c>
      <c r="N26" s="19" t="s">
        <v>28</v>
      </c>
      <c r="O26" s="41">
        <v>1</v>
      </c>
      <c r="P26" s="26">
        <f t="shared" si="2"/>
        <v>1500</v>
      </c>
      <c r="Q26" s="19" t="s">
        <v>29</v>
      </c>
      <c r="R26" s="51">
        <f>_xlfn.IFS(Q26="第一项",100%,Q26="第二项",50%)</f>
        <v>1</v>
      </c>
      <c r="S26" s="49">
        <f t="shared" si="4"/>
        <v>1500</v>
      </c>
      <c r="T26" s="49" t="str">
        <f>IF(COUNT(FIND({1,2,3,4,5,6,7,8,9,0},S26))&gt;0,"","仅证书")</f>
        <v/>
      </c>
    </row>
    <row r="27" customHeight="1" spans="1:20">
      <c r="A27" s="19">
        <v>25</v>
      </c>
      <c r="B27" s="19" t="s">
        <v>80</v>
      </c>
      <c r="C27" s="19" t="s">
        <v>81</v>
      </c>
      <c r="D27" s="19" t="s">
        <v>22</v>
      </c>
      <c r="E27" s="19" t="s">
        <v>42</v>
      </c>
      <c r="F27" s="25">
        <v>45200</v>
      </c>
      <c r="G27" s="26" t="str">
        <f>VLOOKUP(E27,表1.全国普通高校大学生竞赛排行榜!$B$3:$C$87,2,0)</f>
        <v>二类</v>
      </c>
      <c r="H27" s="19" t="s">
        <v>25</v>
      </c>
      <c r="I27" s="38" t="s">
        <v>26</v>
      </c>
      <c r="J27" s="38" t="s">
        <v>27</v>
      </c>
      <c r="K27" s="38" t="str">
        <f t="shared" si="6"/>
        <v>（不含特）</v>
      </c>
      <c r="L27" s="39" t="str">
        <f t="shared" si="5"/>
        <v>二类国家级一等奖（不含特）</v>
      </c>
      <c r="M27" s="26">
        <f>VLOOKUP(L27,表2.获奖金额及对应奖项!A:D,4,0)</f>
        <v>3000</v>
      </c>
      <c r="N27" s="19" t="s">
        <v>28</v>
      </c>
      <c r="O27" s="41">
        <v>1</v>
      </c>
      <c r="P27" s="26">
        <f t="shared" si="2"/>
        <v>3000</v>
      </c>
      <c r="Q27" s="19" t="s">
        <v>29</v>
      </c>
      <c r="R27" s="51">
        <f>_xlfn.IFS(Q27="第一项",100%,Q27="第二项",50%)</f>
        <v>1</v>
      </c>
      <c r="S27" s="49">
        <f t="shared" si="4"/>
        <v>3000</v>
      </c>
      <c r="T27" s="49" t="str">
        <f>IF(COUNT(FIND({1,2,3,4,5,6,7,8,9,0},S27))&gt;0,"","仅证书")</f>
        <v/>
      </c>
    </row>
    <row r="28" customHeight="1" spans="1:20">
      <c r="A28" s="19">
        <v>26</v>
      </c>
      <c r="B28" s="19" t="s">
        <v>82</v>
      </c>
      <c r="C28" s="19">
        <v>2023561007</v>
      </c>
      <c r="D28" s="19" t="s">
        <v>22</v>
      </c>
      <c r="E28" s="19" t="s">
        <v>58</v>
      </c>
      <c r="F28" s="25">
        <v>45200</v>
      </c>
      <c r="G28" s="26" t="str">
        <f>VLOOKUP(E28,表1.全国普通高校大学生竞赛排行榜!$B$3:$C$87,2,0)</f>
        <v>二类</v>
      </c>
      <c r="H28" s="25" t="s">
        <v>25</v>
      </c>
      <c r="I28" s="38" t="s">
        <v>38</v>
      </c>
      <c r="J28" s="38" t="s">
        <v>27</v>
      </c>
      <c r="K28" s="38" t="str">
        <f t="shared" si="6"/>
        <v>（不含特）</v>
      </c>
      <c r="L28" s="39" t="str">
        <f t="shared" si="5"/>
        <v>二类国家级三等奖（不含特）</v>
      </c>
      <c r="M28" s="26">
        <f>VLOOKUP(L28,表2.获奖金额及对应奖项!A:D,4,0)</f>
        <v>1500</v>
      </c>
      <c r="N28" s="19" t="s">
        <v>28</v>
      </c>
      <c r="O28" s="44">
        <v>0.5</v>
      </c>
      <c r="P28" s="26">
        <f t="shared" si="2"/>
        <v>750</v>
      </c>
      <c r="Q28" s="19" t="s">
        <v>29</v>
      </c>
      <c r="R28" s="51">
        <f>_xlfn.IFS(Q28="第一项",100%,Q28="第二项",50%)</f>
        <v>1</v>
      </c>
      <c r="S28" s="49">
        <f t="shared" si="4"/>
        <v>750</v>
      </c>
      <c r="T28" s="49" t="str">
        <f>IF(COUNT(FIND({1,2,3,4,5,6,7,8,9,0},S28))&gt;0,"","仅证书")</f>
        <v/>
      </c>
    </row>
    <row r="29" customHeight="1" spans="1:20">
      <c r="A29" s="19">
        <v>27</v>
      </c>
      <c r="B29" s="19" t="s">
        <v>83</v>
      </c>
      <c r="C29" s="19">
        <v>2020582004</v>
      </c>
      <c r="D29" s="19" t="s">
        <v>22</v>
      </c>
      <c r="E29" s="19" t="s">
        <v>32</v>
      </c>
      <c r="F29" s="25">
        <v>45412</v>
      </c>
      <c r="G29" s="26" t="str">
        <f>VLOOKUP(E29,表1.全国普通高校大学生竞赛排行榜!$B$3:$C$87,2,0)</f>
        <v>二类</v>
      </c>
      <c r="H29" s="25" t="s">
        <v>84</v>
      </c>
      <c r="I29" s="42" t="s">
        <v>26</v>
      </c>
      <c r="J29" s="42" t="s">
        <v>27</v>
      </c>
      <c r="K29" s="38" t="str">
        <f t="shared" si="6"/>
        <v>（不含特）</v>
      </c>
      <c r="L29" s="39" t="str">
        <f t="shared" si="5"/>
        <v>二类省部级一等奖（不含特）</v>
      </c>
      <c r="M29" s="26">
        <f>VLOOKUP(L29,表2.获奖金额及对应奖项!A:D,4,0)</f>
        <v>800</v>
      </c>
      <c r="N29" s="47" t="s">
        <v>28</v>
      </c>
      <c r="O29" s="41">
        <v>0.5</v>
      </c>
      <c r="P29" s="26">
        <f t="shared" si="2"/>
        <v>400</v>
      </c>
      <c r="Q29" s="19" t="s">
        <v>29</v>
      </c>
      <c r="R29" s="51">
        <v>0.5</v>
      </c>
      <c r="S29" s="49">
        <f t="shared" si="4"/>
        <v>200</v>
      </c>
      <c r="T29" s="49"/>
    </row>
    <row r="30" customHeight="1" spans="1:20">
      <c r="A30" s="19">
        <v>28</v>
      </c>
      <c r="B30" s="20" t="s">
        <v>83</v>
      </c>
      <c r="C30" s="21" t="s">
        <v>85</v>
      </c>
      <c r="D30" s="19" t="s">
        <v>22</v>
      </c>
      <c r="E30" s="20" t="s">
        <v>32</v>
      </c>
      <c r="F30" s="22">
        <v>45446</v>
      </c>
      <c r="G30" s="23" t="str">
        <f>VLOOKUP(E30,[3]表1.全国普通高校大学生竞赛排行榜!B:C,2,0)</f>
        <v>二类</v>
      </c>
      <c r="H30" s="20" t="s">
        <v>84</v>
      </c>
      <c r="I30" s="43" t="s">
        <v>26</v>
      </c>
      <c r="J30" s="43" t="s">
        <v>27</v>
      </c>
      <c r="K30" s="43" t="str">
        <f t="shared" si="6"/>
        <v>（不含特）</v>
      </c>
      <c r="L30" s="36" t="str">
        <f t="shared" si="5"/>
        <v>二类省部级一等奖（不含特）</v>
      </c>
      <c r="M30" s="26">
        <f>VLOOKUP(L30,表2.获奖金额及对应奖项!A:D,4,0)</f>
        <v>800</v>
      </c>
      <c r="N30" s="20" t="s">
        <v>28</v>
      </c>
      <c r="O30" s="37">
        <v>0.5</v>
      </c>
      <c r="P30" s="26">
        <f t="shared" si="2"/>
        <v>400</v>
      </c>
      <c r="Q30" s="20" t="s">
        <v>35</v>
      </c>
      <c r="R30" s="48">
        <f>_xlfn.IFS(Q30="第一项",100%,Q30="第二项",50%)</f>
        <v>0.5</v>
      </c>
      <c r="S30" s="49">
        <f t="shared" si="4"/>
        <v>200</v>
      </c>
      <c r="T30" s="23" t="str">
        <f>IF(COUNT(FIND({1,2,3,4,5,6,7,8,9,0},S30))&gt;0,"","仅证书")</f>
        <v/>
      </c>
    </row>
    <row r="31" customHeight="1" spans="1:20">
      <c r="A31" s="19">
        <v>29</v>
      </c>
      <c r="B31" s="19" t="s">
        <v>36</v>
      </c>
      <c r="C31" s="19" t="s">
        <v>37</v>
      </c>
      <c r="D31" s="19" t="s">
        <v>22</v>
      </c>
      <c r="E31" s="19" t="s">
        <v>53</v>
      </c>
      <c r="F31" s="25">
        <v>45387</v>
      </c>
      <c r="G31" s="26" t="str">
        <f>VLOOKUP(E31,表1.全国普通高校大学生竞赛排行榜!$B$3:$C$87,2,0)</f>
        <v>二类</v>
      </c>
      <c r="H31" s="25" t="s">
        <v>84</v>
      </c>
      <c r="I31" s="38" t="s">
        <v>34</v>
      </c>
      <c r="J31" s="38" t="s">
        <v>27</v>
      </c>
      <c r="K31" s="38" t="str">
        <f t="shared" si="6"/>
        <v>（不含特）</v>
      </c>
      <c r="L31" s="39" t="str">
        <f t="shared" si="5"/>
        <v>二类省部级二等奖（不含特）</v>
      </c>
      <c r="M31" s="26">
        <f>VLOOKUP(L31,表2.获奖金额及对应奖项!A:D,4,0)</f>
        <v>600</v>
      </c>
      <c r="N31" s="19" t="s">
        <v>28</v>
      </c>
      <c r="O31" s="41">
        <v>1</v>
      </c>
      <c r="P31" s="26">
        <f t="shared" si="2"/>
        <v>600</v>
      </c>
      <c r="Q31" s="19" t="s">
        <v>35</v>
      </c>
      <c r="R31" s="51">
        <f>_xlfn.IFS(Q31="第一项",100%,Q31="第二项",50%)</f>
        <v>0.5</v>
      </c>
      <c r="S31" s="49">
        <f t="shared" si="4"/>
        <v>300</v>
      </c>
      <c r="T31" s="49" t="str">
        <f>IF(COUNT(FIND({1,2,3,4,5,6,7,8,9,0},S31))&gt;0,"","仅证书")</f>
        <v/>
      </c>
    </row>
    <row r="32" customHeight="1" spans="1:20">
      <c r="A32" s="19">
        <v>30</v>
      </c>
      <c r="B32" s="19" t="s">
        <v>86</v>
      </c>
      <c r="C32" s="19">
        <v>2112</v>
      </c>
      <c r="D32" s="19" t="s">
        <v>22</v>
      </c>
      <c r="E32" s="19" t="s">
        <v>87</v>
      </c>
      <c r="F32" s="25">
        <v>45517</v>
      </c>
      <c r="G32" s="26" t="str">
        <f>VLOOKUP(E32,表1.全国普通高校大学生竞赛排行榜!$B$3:$C$87,2,0)</f>
        <v>二类</v>
      </c>
      <c r="H32" s="25" t="s">
        <v>84</v>
      </c>
      <c r="I32" s="47" t="s">
        <v>34</v>
      </c>
      <c r="J32" s="47" t="s">
        <v>27</v>
      </c>
      <c r="K32" s="19" t="str">
        <f t="shared" si="6"/>
        <v>（不含特）</v>
      </c>
      <c r="L32" s="19" t="str">
        <f t="shared" si="5"/>
        <v>二类省部级二等奖（不含特）</v>
      </c>
      <c r="M32" s="26">
        <f>VLOOKUP(L32,表2.获奖金额及对应奖项!A:D,4,0)</f>
        <v>600</v>
      </c>
      <c r="N32" s="19" t="s">
        <v>28</v>
      </c>
      <c r="O32" s="41">
        <v>1</v>
      </c>
      <c r="P32" s="26">
        <f t="shared" si="2"/>
        <v>600</v>
      </c>
      <c r="Q32" s="19" t="s">
        <v>29</v>
      </c>
      <c r="R32" s="51">
        <f>_xlfn.IFS(Q32="第一项",100%,Q32="第二项",50%)</f>
        <v>1</v>
      </c>
      <c r="S32" s="49">
        <f t="shared" si="4"/>
        <v>600</v>
      </c>
      <c r="T32" s="49"/>
    </row>
    <row r="33" spans="1:20">
      <c r="A33" s="19">
        <v>31</v>
      </c>
      <c r="B33" s="19" t="s">
        <v>43</v>
      </c>
      <c r="C33" s="19" t="s">
        <v>88</v>
      </c>
      <c r="D33" s="19" t="s">
        <v>22</v>
      </c>
      <c r="E33" s="19" t="s">
        <v>32</v>
      </c>
      <c r="F33" s="25">
        <v>45412</v>
      </c>
      <c r="G33" s="26" t="str">
        <f>VLOOKUP(E33,表1.全国普通高校大学生竞赛排行榜!$B$3:$C$87,2,0)</f>
        <v>二类</v>
      </c>
      <c r="H33" s="31" t="s">
        <v>84</v>
      </c>
      <c r="I33" s="47" t="s">
        <v>26</v>
      </c>
      <c r="J33" s="47" t="s">
        <v>27</v>
      </c>
      <c r="K33" s="19" t="str">
        <f t="shared" si="6"/>
        <v>（不含特）</v>
      </c>
      <c r="L33" s="19" t="str">
        <f t="shared" si="5"/>
        <v>二类省部级一等奖（不含特）</v>
      </c>
      <c r="M33" s="26">
        <f>VLOOKUP(L33,表2.获奖金额及对应奖项!A:D,4,0)</f>
        <v>800</v>
      </c>
      <c r="N33" s="19" t="s">
        <v>39</v>
      </c>
      <c r="O33" s="41">
        <v>1</v>
      </c>
      <c r="P33" s="26">
        <f t="shared" si="2"/>
        <v>800</v>
      </c>
      <c r="Q33" s="19" t="s">
        <v>35</v>
      </c>
      <c r="R33" s="51">
        <f>_xlfn.IFS(Q33="第一项",100%,Q33="第二项",50%)</f>
        <v>0.5</v>
      </c>
      <c r="S33" s="49">
        <f t="shared" si="4"/>
        <v>400</v>
      </c>
      <c r="T33" s="49"/>
    </row>
    <row r="34" spans="1:20">
      <c r="A34" s="19">
        <v>32</v>
      </c>
      <c r="B34" s="20" t="s">
        <v>45</v>
      </c>
      <c r="C34" s="21" t="s">
        <v>46</v>
      </c>
      <c r="D34" s="19" t="s">
        <v>22</v>
      </c>
      <c r="E34" s="20" t="s">
        <v>87</v>
      </c>
      <c r="F34" s="22">
        <v>45517</v>
      </c>
      <c r="G34" s="23" t="str">
        <f>VLOOKUP(E34,[2]表1.全国普通高校大学生竞赛排行榜!B:C,2,0)</f>
        <v>二类</v>
      </c>
      <c r="H34" s="20" t="s">
        <v>84</v>
      </c>
      <c r="I34" s="20" t="s">
        <v>26</v>
      </c>
      <c r="J34" s="20" t="s">
        <v>48</v>
      </c>
      <c r="K34" s="20" t="str">
        <f t="shared" si="6"/>
        <v>（含特）</v>
      </c>
      <c r="L34" s="20" t="str">
        <f t="shared" si="5"/>
        <v>二类省部级一等奖（含特）</v>
      </c>
      <c r="M34" s="26">
        <f>VLOOKUP(L34,表2.获奖金额及对应奖项!A:D,4,0)</f>
        <v>600</v>
      </c>
      <c r="N34" s="20" t="s">
        <v>28</v>
      </c>
      <c r="O34" s="37">
        <v>1</v>
      </c>
      <c r="P34" s="26">
        <f t="shared" si="2"/>
        <v>600</v>
      </c>
      <c r="Q34" s="20" t="s">
        <v>35</v>
      </c>
      <c r="R34" s="48">
        <f>_xlfn.IFS(Q34="第一项",100%,Q34="第二项",50%)</f>
        <v>0.5</v>
      </c>
      <c r="S34" s="49">
        <f t="shared" si="4"/>
        <v>300</v>
      </c>
      <c r="T34" s="23" t="str">
        <f>IF(COUNT(FIND({1,2,3,4,5,6,7,8,9,0},S34))&gt;0,"","仅证书")</f>
        <v/>
      </c>
    </row>
    <row r="35" ht="15.75" spans="1:20">
      <c r="A35" s="19">
        <v>33</v>
      </c>
      <c r="B35" s="19" t="s">
        <v>49</v>
      </c>
      <c r="C35" s="19" t="s">
        <v>50</v>
      </c>
      <c r="D35" s="19" t="s">
        <v>22</v>
      </c>
      <c r="E35" s="19" t="s">
        <v>32</v>
      </c>
      <c r="F35" s="25">
        <v>45412</v>
      </c>
      <c r="G35" s="26" t="str">
        <f>VLOOKUP(E35,表1.全国普通高校大学生竞赛排行榜!$B$3:$C$87,2,0)</f>
        <v>二类</v>
      </c>
      <c r="H35" s="33" t="s">
        <v>84</v>
      </c>
      <c r="I35" s="33" t="s">
        <v>26</v>
      </c>
      <c r="J35" s="33" t="s">
        <v>27</v>
      </c>
      <c r="K35" s="19" t="str">
        <f t="shared" si="6"/>
        <v>（不含特）</v>
      </c>
      <c r="L35" s="19" t="str">
        <f t="shared" si="5"/>
        <v>二类省部级一等奖（不含特）</v>
      </c>
      <c r="M35" s="26">
        <f>VLOOKUP(L35,表2.获奖金额及对应奖项!A:D,4,0)</f>
        <v>800</v>
      </c>
      <c r="N35" s="19" t="s">
        <v>28</v>
      </c>
      <c r="O35" s="44">
        <v>0.5</v>
      </c>
      <c r="P35" s="26">
        <f t="shared" si="2"/>
        <v>400</v>
      </c>
      <c r="Q35" s="19" t="s">
        <v>29</v>
      </c>
      <c r="R35" s="51">
        <v>0.5</v>
      </c>
      <c r="S35" s="49">
        <f t="shared" si="4"/>
        <v>200</v>
      </c>
      <c r="T35" s="49"/>
    </row>
    <row r="36" spans="1:20">
      <c r="A36" s="19">
        <v>34</v>
      </c>
      <c r="B36" s="19" t="s">
        <v>57</v>
      </c>
      <c r="C36" s="19">
        <v>2018591011</v>
      </c>
      <c r="D36" s="19" t="s">
        <v>22</v>
      </c>
      <c r="E36" s="19" t="s">
        <v>89</v>
      </c>
      <c r="F36" s="25">
        <v>45505</v>
      </c>
      <c r="G36" s="26" t="str">
        <f>VLOOKUP(E36,表1.全国普通高校大学生竞赛排行榜!$B$3:$C$87,2,0)</f>
        <v>一类</v>
      </c>
      <c r="H36" s="19" t="s">
        <v>84</v>
      </c>
      <c r="I36" s="19" t="s">
        <v>38</v>
      </c>
      <c r="J36" s="19" t="s">
        <v>27</v>
      </c>
      <c r="K36" s="19" t="str">
        <f t="shared" si="6"/>
        <v>（不含特）</v>
      </c>
      <c r="L36" s="19" t="str">
        <f t="shared" si="5"/>
        <v>一类省部级三等奖（不含特）</v>
      </c>
      <c r="M36" s="26" t="e">
        <f>VLOOKUP(L36,表2.获奖金额及对应奖项!A:D,4,0)</f>
        <v>#N/A</v>
      </c>
      <c r="N36" s="19" t="s">
        <v>28</v>
      </c>
      <c r="O36" s="41">
        <v>1</v>
      </c>
      <c r="P36" s="26" t="e">
        <f t="shared" si="2"/>
        <v>#N/A</v>
      </c>
      <c r="Q36" s="19" t="s">
        <v>35</v>
      </c>
      <c r="R36" s="51">
        <f t="shared" ref="R36:R43" si="7">_xlfn.IFS(Q36="第一项",100%,Q36="第二项",50%)</f>
        <v>0.5</v>
      </c>
      <c r="S36" s="49" t="e">
        <f t="shared" si="4"/>
        <v>#N/A</v>
      </c>
      <c r="T36" s="49"/>
    </row>
    <row r="37" s="13" customFormat="1" spans="1:20">
      <c r="A37" s="19">
        <v>35</v>
      </c>
      <c r="B37" s="19" t="s">
        <v>90</v>
      </c>
      <c r="C37" s="19" t="s">
        <v>91</v>
      </c>
      <c r="D37" s="19" t="s">
        <v>22</v>
      </c>
      <c r="E37" s="19" t="s">
        <v>32</v>
      </c>
      <c r="F37" s="31">
        <v>45412</v>
      </c>
      <c r="G37" s="26" t="str">
        <f>VLOOKUP(E37,表1.全国普通高校大学生竞赛排行榜!$B$3:$C$87,2,0)</f>
        <v>二类</v>
      </c>
      <c r="H37" s="25" t="s">
        <v>84</v>
      </c>
      <c r="I37" s="19" t="s">
        <v>26</v>
      </c>
      <c r="J37" s="19" t="s">
        <v>48</v>
      </c>
      <c r="K37" s="19" t="str">
        <f t="shared" si="6"/>
        <v>（含特）</v>
      </c>
      <c r="L37" s="19" t="str">
        <f t="shared" si="5"/>
        <v>二类省部级一等奖（含特）</v>
      </c>
      <c r="M37" s="26">
        <f>VLOOKUP(L37,表2.获奖金额及对应奖项!A:D,4,0)</f>
        <v>600</v>
      </c>
      <c r="N37" s="19" t="s">
        <v>28</v>
      </c>
      <c r="O37" s="41">
        <v>1</v>
      </c>
      <c r="P37" s="26">
        <f t="shared" si="2"/>
        <v>600</v>
      </c>
      <c r="Q37" s="19" t="s">
        <v>29</v>
      </c>
      <c r="R37" s="51">
        <f t="shared" si="7"/>
        <v>1</v>
      </c>
      <c r="S37" s="49">
        <f t="shared" si="4"/>
        <v>600</v>
      </c>
      <c r="T37" s="49" t="str">
        <f>IF(COUNT(FIND({1,2,3,4,5,6,7,8,9,0},S37))&gt;0,"","仅证书")</f>
        <v/>
      </c>
    </row>
    <row r="38" s="13" customFormat="1" ht="15.75" spans="1:20">
      <c r="A38" s="19">
        <v>36</v>
      </c>
      <c r="B38" s="19" t="s">
        <v>90</v>
      </c>
      <c r="C38" s="19" t="s">
        <v>91</v>
      </c>
      <c r="D38" s="19" t="s">
        <v>22</v>
      </c>
      <c r="E38" s="19" t="s">
        <v>32</v>
      </c>
      <c r="F38" s="25">
        <v>45412</v>
      </c>
      <c r="G38" s="26" t="str">
        <f>VLOOKUP(E38,表1.全国普通高校大学生竞赛排行榜!$B$3:$C$87,2,0)</f>
        <v>二类</v>
      </c>
      <c r="H38" s="25" t="s">
        <v>84</v>
      </c>
      <c r="I38" s="19" t="s">
        <v>26</v>
      </c>
      <c r="J38" s="19" t="s">
        <v>27</v>
      </c>
      <c r="K38" s="19" t="str">
        <f t="shared" si="6"/>
        <v>（不含特）</v>
      </c>
      <c r="L38" s="19" t="str">
        <f t="shared" si="5"/>
        <v>二类省部级一等奖（不含特）</v>
      </c>
      <c r="M38" s="26">
        <f>VLOOKUP(L38,表2.获奖金额及对应奖项!A:D,4,0)</f>
        <v>800</v>
      </c>
      <c r="N38" s="19" t="s">
        <v>39</v>
      </c>
      <c r="O38" s="44">
        <v>0.5</v>
      </c>
      <c r="P38" s="26">
        <f t="shared" si="2"/>
        <v>400</v>
      </c>
      <c r="Q38" s="19" t="s">
        <v>35</v>
      </c>
      <c r="R38" s="51">
        <f t="shared" si="7"/>
        <v>0.5</v>
      </c>
      <c r="S38" s="49">
        <f t="shared" si="4"/>
        <v>200</v>
      </c>
      <c r="T38" s="49"/>
    </row>
    <row r="39" s="13" customFormat="1" spans="1:20">
      <c r="A39" s="19">
        <v>37</v>
      </c>
      <c r="B39" s="20" t="s">
        <v>92</v>
      </c>
      <c r="C39" s="21" t="s">
        <v>93</v>
      </c>
      <c r="D39" s="19" t="s">
        <v>22</v>
      </c>
      <c r="E39" s="20" t="s">
        <v>32</v>
      </c>
      <c r="F39" s="22">
        <v>45446</v>
      </c>
      <c r="G39" s="23" t="str">
        <f>VLOOKUP(E39,[3]表1.全国普通高校大学生竞赛排行榜!B:C,2,0)</f>
        <v>二类</v>
      </c>
      <c r="H39" s="20" t="s">
        <v>84</v>
      </c>
      <c r="I39" s="20" t="s">
        <v>26</v>
      </c>
      <c r="J39" s="20" t="s">
        <v>27</v>
      </c>
      <c r="K39" s="20" t="str">
        <f t="shared" si="6"/>
        <v>（不含特）</v>
      </c>
      <c r="L39" s="20" t="str">
        <f t="shared" si="5"/>
        <v>二类省部级一等奖（不含特）</v>
      </c>
      <c r="M39" s="26">
        <f>VLOOKUP(L39,表2.获奖金额及对应奖项!A:D,4,0)</f>
        <v>800</v>
      </c>
      <c r="N39" s="20" t="s">
        <v>28</v>
      </c>
      <c r="O39" s="37">
        <v>0.5</v>
      </c>
      <c r="P39" s="26">
        <f t="shared" si="2"/>
        <v>400</v>
      </c>
      <c r="Q39" s="20" t="s">
        <v>29</v>
      </c>
      <c r="R39" s="48">
        <f t="shared" si="7"/>
        <v>1</v>
      </c>
      <c r="S39" s="49">
        <f t="shared" si="4"/>
        <v>400</v>
      </c>
      <c r="T39" s="23" t="str">
        <f>IF(COUNT(FIND({1,2,3,4,5,6,7,8,9,0},S39))&gt;0,"","仅证书")</f>
        <v/>
      </c>
    </row>
    <row r="40" s="13" customFormat="1" spans="1:20">
      <c r="A40" s="19">
        <v>38</v>
      </c>
      <c r="B40" s="19" t="s">
        <v>94</v>
      </c>
      <c r="C40" s="19" t="s">
        <v>95</v>
      </c>
      <c r="D40" s="19" t="s">
        <v>22</v>
      </c>
      <c r="E40" s="19" t="s">
        <v>32</v>
      </c>
      <c r="F40" s="25">
        <v>45412</v>
      </c>
      <c r="G40" s="26" t="str">
        <f>VLOOKUP(E40,表1.全国普通高校大学生竞赛排行榜!$B$3:$C$87,2,0)</f>
        <v>二类</v>
      </c>
      <c r="H40" s="25" t="s">
        <v>84</v>
      </c>
      <c r="I40" s="19" t="s">
        <v>26</v>
      </c>
      <c r="J40" s="19" t="s">
        <v>48</v>
      </c>
      <c r="K40" s="19" t="str">
        <f t="shared" si="6"/>
        <v>（含特）</v>
      </c>
      <c r="L40" s="19" t="str">
        <f t="shared" si="5"/>
        <v>二类省部级一等奖（含特）</v>
      </c>
      <c r="M40" s="26">
        <f>VLOOKUP(L40,表2.获奖金额及对应奖项!A:D,4,0)</f>
        <v>600</v>
      </c>
      <c r="N40" s="19" t="s">
        <v>28</v>
      </c>
      <c r="O40" s="41">
        <v>0.5</v>
      </c>
      <c r="P40" s="26">
        <f t="shared" si="2"/>
        <v>300</v>
      </c>
      <c r="Q40" s="19" t="s">
        <v>29</v>
      </c>
      <c r="R40" s="51">
        <f t="shared" si="7"/>
        <v>1</v>
      </c>
      <c r="S40" s="49">
        <f t="shared" si="4"/>
        <v>300</v>
      </c>
      <c r="T40" s="49"/>
    </row>
    <row r="41" s="13" customFormat="1" spans="1:20">
      <c r="A41" s="19">
        <v>39</v>
      </c>
      <c r="B41" s="19" t="s">
        <v>94</v>
      </c>
      <c r="C41" s="19" t="s">
        <v>95</v>
      </c>
      <c r="D41" s="19" t="s">
        <v>22</v>
      </c>
      <c r="E41" s="19" t="s">
        <v>96</v>
      </c>
      <c r="F41" s="25">
        <v>45413</v>
      </c>
      <c r="G41" s="26" t="str">
        <f>VLOOKUP(E41,表1.全国普通高校大学生竞赛排行榜!$B$3:$C$87,2,0)</f>
        <v>二类</v>
      </c>
      <c r="H41" s="31" t="s">
        <v>84</v>
      </c>
      <c r="I41" s="19" t="s">
        <v>26</v>
      </c>
      <c r="J41" s="19" t="s">
        <v>27</v>
      </c>
      <c r="K41" s="19" t="str">
        <f t="shared" si="6"/>
        <v>（不含特）</v>
      </c>
      <c r="L41" s="19" t="str">
        <f t="shared" si="5"/>
        <v>二类省部级一等奖（不含特）</v>
      </c>
      <c r="M41" s="26">
        <f>VLOOKUP(L41,表2.获奖金额及对应奖项!A:D,4,0)</f>
        <v>800</v>
      </c>
      <c r="N41" s="19" t="s">
        <v>39</v>
      </c>
      <c r="O41" s="41">
        <v>1</v>
      </c>
      <c r="P41" s="26">
        <f t="shared" si="2"/>
        <v>800</v>
      </c>
      <c r="Q41" s="19" t="s">
        <v>35</v>
      </c>
      <c r="R41" s="51">
        <f t="shared" si="7"/>
        <v>0.5</v>
      </c>
      <c r="S41" s="49">
        <f t="shared" si="4"/>
        <v>400</v>
      </c>
      <c r="T41" s="49" t="s">
        <v>33</v>
      </c>
    </row>
    <row r="42" s="13" customFormat="1" spans="1:20">
      <c r="A42" s="19">
        <v>40</v>
      </c>
      <c r="B42" s="19" t="s">
        <v>97</v>
      </c>
      <c r="C42" s="19" t="s">
        <v>98</v>
      </c>
      <c r="D42" s="19" t="s">
        <v>22</v>
      </c>
      <c r="E42" s="19" t="s">
        <v>53</v>
      </c>
      <c r="F42" s="25">
        <v>45415</v>
      </c>
      <c r="G42" s="26" t="str">
        <f>VLOOKUP(E42,表1.全国普通高校大学生竞赛排行榜!$B$3:$C$87,2,0)</f>
        <v>二类</v>
      </c>
      <c r="H42" s="31" t="s">
        <v>84</v>
      </c>
      <c r="I42" s="19" t="s">
        <v>26</v>
      </c>
      <c r="J42" s="19" t="s">
        <v>27</v>
      </c>
      <c r="K42" s="19" t="str">
        <f t="shared" si="6"/>
        <v>（不含特）</v>
      </c>
      <c r="L42" s="19" t="str">
        <f t="shared" si="5"/>
        <v>二类省部级一等奖（不含特）</v>
      </c>
      <c r="M42" s="26">
        <f>VLOOKUP(L42,表2.获奖金额及对应奖项!A:D,4,0)</f>
        <v>800</v>
      </c>
      <c r="N42" s="19" t="s">
        <v>39</v>
      </c>
      <c r="O42" s="41">
        <v>1</v>
      </c>
      <c r="P42" s="26">
        <f t="shared" si="2"/>
        <v>800</v>
      </c>
      <c r="Q42" s="19" t="s">
        <v>29</v>
      </c>
      <c r="R42" s="51">
        <f t="shared" si="7"/>
        <v>1</v>
      </c>
      <c r="S42" s="49">
        <f t="shared" si="4"/>
        <v>800</v>
      </c>
      <c r="T42" s="49" t="str">
        <f>IF(COUNT(FIND({1,2,3,4,5,6,7,8,9,0},S42))&gt;0,"","仅证书")</f>
        <v/>
      </c>
    </row>
    <row r="43" ht="15.75" spans="1:20">
      <c r="A43" s="19">
        <v>41</v>
      </c>
      <c r="B43" s="19" t="s">
        <v>80</v>
      </c>
      <c r="C43" s="19" t="s">
        <v>81</v>
      </c>
      <c r="D43" s="19" t="s">
        <v>22</v>
      </c>
      <c r="E43" s="19" t="s">
        <v>32</v>
      </c>
      <c r="F43" s="25">
        <v>45200</v>
      </c>
      <c r="G43" s="26" t="str">
        <f>VLOOKUP(E43,表1.全国普通高校大学生竞赛排行榜!$B$3:$C$87,2,0)</f>
        <v>二类</v>
      </c>
      <c r="H43" s="25" t="s">
        <v>84</v>
      </c>
      <c r="I43" s="19" t="s">
        <v>34</v>
      </c>
      <c r="J43" s="19" t="s">
        <v>27</v>
      </c>
      <c r="K43" s="19" t="str">
        <f t="shared" si="6"/>
        <v>（不含特）</v>
      </c>
      <c r="L43" s="19" t="str">
        <f t="shared" si="5"/>
        <v>二类省部级二等奖（不含特）</v>
      </c>
      <c r="M43" s="26">
        <f>VLOOKUP(L43,表2.获奖金额及对应奖项!A:D,4,0)</f>
        <v>600</v>
      </c>
      <c r="N43" s="19" t="s">
        <v>39</v>
      </c>
      <c r="O43" s="44">
        <v>1</v>
      </c>
      <c r="P43" s="26">
        <f t="shared" si="2"/>
        <v>600</v>
      </c>
      <c r="Q43" s="19" t="s">
        <v>35</v>
      </c>
      <c r="R43" s="51">
        <f t="shared" si="7"/>
        <v>0.5</v>
      </c>
      <c r="S43" s="49">
        <f t="shared" si="4"/>
        <v>300</v>
      </c>
      <c r="T43" s="49" t="str">
        <f>IF(COUNT(FIND({1,2,3,4,5,6,7,8,9,0},S43))&gt;0,"","仅证书")</f>
        <v/>
      </c>
    </row>
    <row r="44" spans="5:5">
      <c r="E44" s="34"/>
    </row>
  </sheetData>
  <autoFilter xmlns:etc="http://www.wps.cn/officeDocument/2017/etCustomData" ref="A2:T43" etc:filterBottomFollowUsedRange="0">
    <sortState ref="A2:T43">
      <sortCondition ref="H2"/>
    </sortState>
    <extLst/>
  </autoFilter>
  <mergeCells count="1">
    <mergeCell ref="A1:T1"/>
  </mergeCells>
  <dataValidations count="6">
    <dataValidation type="list" allowBlank="1" showInputMessage="1" showErrorMessage="1" sqref="E3">
      <formula1>[1]表1.全国普通高校大学生竞赛排行榜!#REF!</formula1>
    </dataValidation>
    <dataValidation type="list" allowBlank="1" showInputMessage="1" showErrorMessage="1" sqref="H21 H3:H19 H24:H26 H28:H30 H33:H36 H38:H43">
      <formula1>"国家级,省部级"</formula1>
    </dataValidation>
    <dataValidation type="list" allowBlank="1" showInputMessage="1" showErrorMessage="1" sqref="I21 I3:I18 I24:I26 I28:I30 I33:I36 I38:I43">
      <formula1>"特等奖,一等奖,二等奖,三等奖"</formula1>
    </dataValidation>
    <dataValidation type="list" allowBlank="1" showInputMessage="1" showErrorMessage="1" sqref="J21 J3:J18 J24:J26 J28:J30 J33:J36 J38:J43">
      <formula1>"是,否"</formula1>
    </dataValidation>
    <dataValidation type="list" allowBlank="1" showInputMessage="1" showErrorMessage="1" sqref="N3:N22 N24:N35 N38:N43">
      <formula1>"个人,团队"</formula1>
    </dataValidation>
    <dataValidation type="list" allowBlank="1" showInputMessage="1" showErrorMessage="1" sqref="Q3:Q36 Q38:Q43">
      <formula1>"第一项,第二项"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workbookViewId="0">
      <selection activeCell="B3" sqref="B3"/>
    </sheetView>
  </sheetViews>
  <sheetFormatPr defaultColWidth="8.33333333333333" defaultRowHeight="14.25" outlineLevelCol="2"/>
  <cols>
    <col min="2" max="2" width="74.3333333333333" customWidth="1"/>
    <col min="3" max="3" width="14.6666666666667" customWidth="1"/>
  </cols>
  <sheetData>
    <row r="1" ht="33" customHeight="1" spans="1:3">
      <c r="A1" s="6" t="s">
        <v>99</v>
      </c>
      <c r="B1" s="6"/>
      <c r="C1" s="6"/>
    </row>
    <row r="2" ht="15" spans="1:3">
      <c r="A2" s="7" t="s">
        <v>1</v>
      </c>
      <c r="B2" s="8" t="s">
        <v>100</v>
      </c>
      <c r="C2" s="8" t="s">
        <v>101</v>
      </c>
    </row>
    <row r="3" ht="15" spans="1:3">
      <c r="A3" s="9">
        <v>1</v>
      </c>
      <c r="B3" s="10" t="s">
        <v>89</v>
      </c>
      <c r="C3" s="11" t="s">
        <v>102</v>
      </c>
    </row>
    <row r="4" ht="15" spans="1:3">
      <c r="A4" s="9">
        <v>2</v>
      </c>
      <c r="B4" s="10" t="s">
        <v>66</v>
      </c>
      <c r="C4" s="11" t="s">
        <v>102</v>
      </c>
    </row>
    <row r="5" ht="15" spans="1:3">
      <c r="A5" s="9">
        <v>3</v>
      </c>
      <c r="B5" s="10" t="s">
        <v>103</v>
      </c>
      <c r="C5" s="11" t="s">
        <v>102</v>
      </c>
    </row>
    <row r="6" ht="15" spans="1:3">
      <c r="A6" s="9">
        <v>4</v>
      </c>
      <c r="B6" s="10" t="s">
        <v>104</v>
      </c>
      <c r="C6" s="11" t="s">
        <v>24</v>
      </c>
    </row>
    <row r="7" ht="15" spans="1:3">
      <c r="A7" s="9">
        <v>5</v>
      </c>
      <c r="B7" s="10" t="s">
        <v>105</v>
      </c>
      <c r="C7" s="11" t="s">
        <v>24</v>
      </c>
    </row>
    <row r="8" ht="15" spans="1:3">
      <c r="A8" s="9">
        <v>6</v>
      </c>
      <c r="B8" s="10" t="s">
        <v>106</v>
      </c>
      <c r="C8" s="11" t="s">
        <v>24</v>
      </c>
    </row>
    <row r="9" ht="15" spans="1:3">
      <c r="A9" s="9">
        <v>7</v>
      </c>
      <c r="B9" s="10" t="s">
        <v>107</v>
      </c>
      <c r="C9" s="11" t="s">
        <v>24</v>
      </c>
    </row>
    <row r="10" ht="15" spans="1:3">
      <c r="A10" s="9">
        <v>8</v>
      </c>
      <c r="B10" s="10" t="s">
        <v>108</v>
      </c>
      <c r="C10" s="11" t="s">
        <v>24</v>
      </c>
    </row>
    <row r="11" ht="15" spans="1:3">
      <c r="A11" s="9">
        <v>9</v>
      </c>
      <c r="B11" s="10" t="s">
        <v>109</v>
      </c>
      <c r="C11" s="11" t="s">
        <v>24</v>
      </c>
    </row>
    <row r="12" ht="15" spans="1:3">
      <c r="A12" s="9">
        <v>10</v>
      </c>
      <c r="B12" s="10" t="s">
        <v>110</v>
      </c>
      <c r="C12" s="11" t="s">
        <v>24</v>
      </c>
    </row>
    <row r="13" ht="15" spans="1:3">
      <c r="A13" s="9">
        <v>11</v>
      </c>
      <c r="B13" s="10" t="s">
        <v>111</v>
      </c>
      <c r="C13" s="11" t="s">
        <v>24</v>
      </c>
    </row>
    <row r="14" ht="15" spans="1:3">
      <c r="A14" s="9">
        <v>12</v>
      </c>
      <c r="B14" s="10" t="s">
        <v>87</v>
      </c>
      <c r="C14" s="11" t="s">
        <v>24</v>
      </c>
    </row>
    <row r="15" ht="15" spans="1:3">
      <c r="A15" s="9">
        <v>13</v>
      </c>
      <c r="B15" s="10" t="s">
        <v>112</v>
      </c>
      <c r="C15" s="11" t="s">
        <v>24</v>
      </c>
    </row>
    <row r="16" ht="15" spans="1:3">
      <c r="A16" s="9">
        <v>14</v>
      </c>
      <c r="B16" s="10" t="s">
        <v>113</v>
      </c>
      <c r="C16" s="11" t="s">
        <v>24</v>
      </c>
    </row>
    <row r="17" ht="15" spans="1:3">
      <c r="A17" s="9">
        <v>15</v>
      </c>
      <c r="B17" s="10" t="s">
        <v>114</v>
      </c>
      <c r="C17" s="11" t="s">
        <v>24</v>
      </c>
    </row>
    <row r="18" ht="15" spans="1:3">
      <c r="A18" s="9">
        <v>16</v>
      </c>
      <c r="B18" s="10" t="s">
        <v>115</v>
      </c>
      <c r="C18" s="11" t="s">
        <v>24</v>
      </c>
    </row>
    <row r="19" ht="15" spans="1:3">
      <c r="A19" s="9">
        <v>17</v>
      </c>
      <c r="B19" s="10" t="s">
        <v>116</v>
      </c>
      <c r="C19" s="11" t="s">
        <v>24</v>
      </c>
    </row>
    <row r="20" ht="15" spans="1:3">
      <c r="A20" s="9">
        <v>18</v>
      </c>
      <c r="B20" s="10" t="s">
        <v>117</v>
      </c>
      <c r="C20" s="11" t="s">
        <v>24</v>
      </c>
    </row>
    <row r="21" ht="15" spans="1:3">
      <c r="A21" s="9">
        <v>19</v>
      </c>
      <c r="B21" s="10" t="s">
        <v>118</v>
      </c>
      <c r="C21" s="11" t="s">
        <v>24</v>
      </c>
    </row>
    <row r="22" ht="15" spans="1:3">
      <c r="A22" s="9">
        <v>20</v>
      </c>
      <c r="B22" s="10" t="s">
        <v>32</v>
      </c>
      <c r="C22" s="11" t="s">
        <v>24</v>
      </c>
    </row>
    <row r="23" ht="15" spans="1:3">
      <c r="A23" s="9">
        <v>21</v>
      </c>
      <c r="B23" s="10" t="s">
        <v>119</v>
      </c>
      <c r="C23" s="11" t="s">
        <v>24</v>
      </c>
    </row>
    <row r="24" ht="15" spans="1:3">
      <c r="A24" s="9">
        <v>22</v>
      </c>
      <c r="B24" s="10" t="s">
        <v>120</v>
      </c>
      <c r="C24" s="11" t="s">
        <v>24</v>
      </c>
    </row>
    <row r="25" ht="15" spans="1:3">
      <c r="A25" s="9">
        <v>23</v>
      </c>
      <c r="B25" s="10" t="s">
        <v>121</v>
      </c>
      <c r="C25" s="11" t="s">
        <v>24</v>
      </c>
    </row>
    <row r="26" ht="15" spans="1:3">
      <c r="A26" s="9">
        <v>24</v>
      </c>
      <c r="B26" s="10" t="s">
        <v>122</v>
      </c>
      <c r="C26" s="11" t="s">
        <v>24</v>
      </c>
    </row>
    <row r="27" ht="15" spans="1:3">
      <c r="A27" s="9">
        <v>25</v>
      </c>
      <c r="B27" s="10" t="s">
        <v>123</v>
      </c>
      <c r="C27" s="11" t="s">
        <v>24</v>
      </c>
    </row>
    <row r="28" ht="29.25" spans="1:3">
      <c r="A28" s="9">
        <v>26</v>
      </c>
      <c r="B28" s="10" t="s">
        <v>42</v>
      </c>
      <c r="C28" s="11" t="s">
        <v>24</v>
      </c>
    </row>
    <row r="29" ht="15" spans="1:3">
      <c r="A29" s="9">
        <v>27</v>
      </c>
      <c r="B29" s="10" t="s">
        <v>124</v>
      </c>
      <c r="C29" s="11" t="s">
        <v>24</v>
      </c>
    </row>
    <row r="30" ht="15" spans="1:3">
      <c r="A30" s="9">
        <v>28</v>
      </c>
      <c r="B30" s="10" t="s">
        <v>125</v>
      </c>
      <c r="C30" s="11" t="s">
        <v>24</v>
      </c>
    </row>
    <row r="31" ht="15" spans="1:3">
      <c r="A31" s="9">
        <v>29</v>
      </c>
      <c r="B31" s="10" t="s">
        <v>126</v>
      </c>
      <c r="C31" s="11" t="s">
        <v>24</v>
      </c>
    </row>
    <row r="32" ht="15" spans="1:3">
      <c r="A32" s="9">
        <v>30</v>
      </c>
      <c r="B32" s="10" t="s">
        <v>127</v>
      </c>
      <c r="C32" s="11" t="s">
        <v>24</v>
      </c>
    </row>
    <row r="33" ht="15" spans="1:3">
      <c r="A33" s="9">
        <v>31</v>
      </c>
      <c r="B33" s="10" t="s">
        <v>128</v>
      </c>
      <c r="C33" s="11" t="s">
        <v>24</v>
      </c>
    </row>
    <row r="34" ht="15" spans="1:3">
      <c r="A34" s="9">
        <v>32</v>
      </c>
      <c r="B34" s="10" t="s">
        <v>129</v>
      </c>
      <c r="C34" s="11" t="s">
        <v>24</v>
      </c>
    </row>
    <row r="35" ht="15" spans="1:3">
      <c r="A35" s="9">
        <v>33</v>
      </c>
      <c r="B35" s="10" t="s">
        <v>130</v>
      </c>
      <c r="C35" s="11" t="s">
        <v>24</v>
      </c>
    </row>
    <row r="36" ht="15" spans="1:3">
      <c r="A36" s="9">
        <v>34</v>
      </c>
      <c r="B36" s="10" t="s">
        <v>131</v>
      </c>
      <c r="C36" s="11" t="s">
        <v>24</v>
      </c>
    </row>
    <row r="37" ht="15" spans="1:3">
      <c r="A37" s="9">
        <v>35</v>
      </c>
      <c r="B37" s="10" t="s">
        <v>132</v>
      </c>
      <c r="C37" s="11" t="s">
        <v>24</v>
      </c>
    </row>
    <row r="38" ht="29.25" spans="1:3">
      <c r="A38" s="9">
        <v>36</v>
      </c>
      <c r="B38" s="10" t="s">
        <v>133</v>
      </c>
      <c r="C38" s="11" t="s">
        <v>24</v>
      </c>
    </row>
    <row r="39" ht="15" spans="1:3">
      <c r="A39" s="9">
        <v>37</v>
      </c>
      <c r="B39" s="10" t="s">
        <v>134</v>
      </c>
      <c r="C39" s="11" t="s">
        <v>24</v>
      </c>
    </row>
    <row r="40" ht="15" spans="1:3">
      <c r="A40" s="9">
        <v>38</v>
      </c>
      <c r="B40" s="10" t="s">
        <v>135</v>
      </c>
      <c r="C40" s="11" t="s">
        <v>24</v>
      </c>
    </row>
    <row r="41" ht="15" spans="1:3">
      <c r="A41" s="9">
        <v>39</v>
      </c>
      <c r="B41" s="10" t="s">
        <v>136</v>
      </c>
      <c r="C41" s="11" t="s">
        <v>24</v>
      </c>
    </row>
    <row r="42" ht="15" spans="1:3">
      <c r="A42" s="9">
        <v>40</v>
      </c>
      <c r="B42" s="10" t="s">
        <v>137</v>
      </c>
      <c r="C42" s="11" t="s">
        <v>24</v>
      </c>
    </row>
    <row r="43" ht="15" spans="1:3">
      <c r="A43" s="9">
        <v>41</v>
      </c>
      <c r="B43" s="10" t="s">
        <v>138</v>
      </c>
      <c r="C43" s="11" t="s">
        <v>24</v>
      </c>
    </row>
    <row r="44" ht="15" spans="1:3">
      <c r="A44" s="9">
        <v>42</v>
      </c>
      <c r="B44" s="10" t="s">
        <v>139</v>
      </c>
      <c r="C44" s="11" t="s">
        <v>24</v>
      </c>
    </row>
    <row r="45" ht="15" spans="1:3">
      <c r="A45" s="9">
        <v>43</v>
      </c>
      <c r="B45" s="10" t="s">
        <v>140</v>
      </c>
      <c r="C45" s="11" t="s">
        <v>24</v>
      </c>
    </row>
    <row r="46" ht="15" spans="1:3">
      <c r="A46" s="9">
        <v>44</v>
      </c>
      <c r="B46" s="10" t="s">
        <v>141</v>
      </c>
      <c r="C46" s="11" t="s">
        <v>24</v>
      </c>
    </row>
    <row r="47" ht="15" spans="1:3">
      <c r="A47" s="9">
        <v>45</v>
      </c>
      <c r="B47" s="10" t="s">
        <v>142</v>
      </c>
      <c r="C47" s="11" t="s">
        <v>24</v>
      </c>
    </row>
    <row r="48" ht="15" spans="1:3">
      <c r="A48" s="9">
        <v>46</v>
      </c>
      <c r="B48" s="10" t="s">
        <v>143</v>
      </c>
      <c r="C48" s="11" t="s">
        <v>24</v>
      </c>
    </row>
    <row r="49" ht="29.25" spans="1:3">
      <c r="A49" s="9">
        <v>47</v>
      </c>
      <c r="B49" s="10" t="s">
        <v>23</v>
      </c>
      <c r="C49" s="11" t="s">
        <v>24</v>
      </c>
    </row>
    <row r="50" ht="15" spans="1:3">
      <c r="A50" s="9">
        <v>48</v>
      </c>
      <c r="B50" s="10" t="s">
        <v>144</v>
      </c>
      <c r="C50" s="11" t="s">
        <v>24</v>
      </c>
    </row>
    <row r="51" ht="15" spans="1:3">
      <c r="A51" s="9">
        <v>49</v>
      </c>
      <c r="B51" s="10" t="s">
        <v>145</v>
      </c>
      <c r="C51" s="11" t="s">
        <v>24</v>
      </c>
    </row>
    <row r="52" ht="15" spans="1:3">
      <c r="A52" s="9">
        <v>50</v>
      </c>
      <c r="B52" s="10" t="s">
        <v>146</v>
      </c>
      <c r="C52" s="11" t="s">
        <v>24</v>
      </c>
    </row>
    <row r="53" ht="15" spans="1:3">
      <c r="A53" s="9">
        <v>51</v>
      </c>
      <c r="B53" s="10" t="s">
        <v>147</v>
      </c>
      <c r="C53" s="11" t="s">
        <v>24</v>
      </c>
    </row>
    <row r="54" ht="15" spans="1:3">
      <c r="A54" s="9">
        <v>52</v>
      </c>
      <c r="B54" s="10" t="s">
        <v>58</v>
      </c>
      <c r="C54" s="11" t="s">
        <v>24</v>
      </c>
    </row>
    <row r="55" ht="15" spans="1:3">
      <c r="A55" s="9">
        <v>53</v>
      </c>
      <c r="B55" s="10" t="s">
        <v>148</v>
      </c>
      <c r="C55" s="11" t="s">
        <v>24</v>
      </c>
    </row>
    <row r="56" ht="15" spans="1:3">
      <c r="A56" s="9">
        <v>54</v>
      </c>
      <c r="B56" s="10" t="s">
        <v>149</v>
      </c>
      <c r="C56" s="11" t="s">
        <v>24</v>
      </c>
    </row>
    <row r="57" ht="15" spans="1:3">
      <c r="A57" s="9">
        <v>55</v>
      </c>
      <c r="B57" s="10" t="s">
        <v>96</v>
      </c>
      <c r="C57" s="11" t="s">
        <v>24</v>
      </c>
    </row>
    <row r="58" ht="15" spans="1:3">
      <c r="A58" s="9">
        <v>56</v>
      </c>
      <c r="B58" s="10" t="s">
        <v>150</v>
      </c>
      <c r="C58" s="11" t="s">
        <v>24</v>
      </c>
    </row>
    <row r="59" ht="15" spans="1:3">
      <c r="A59" s="9">
        <v>57</v>
      </c>
      <c r="B59" s="10" t="s">
        <v>151</v>
      </c>
      <c r="C59" s="11" t="s">
        <v>24</v>
      </c>
    </row>
    <row r="60" ht="15" spans="1:3">
      <c r="A60" s="9">
        <v>58</v>
      </c>
      <c r="B60" s="10" t="s">
        <v>152</v>
      </c>
      <c r="C60" s="11" t="s">
        <v>24</v>
      </c>
    </row>
    <row r="61" ht="15" spans="1:3">
      <c r="A61" s="9">
        <v>59</v>
      </c>
      <c r="B61" s="10" t="s">
        <v>153</v>
      </c>
      <c r="C61" s="11" t="s">
        <v>24</v>
      </c>
    </row>
    <row r="62" ht="15" spans="1:3">
      <c r="A62" s="9">
        <v>60</v>
      </c>
      <c r="B62" s="10" t="s">
        <v>154</v>
      </c>
      <c r="C62" s="11" t="s">
        <v>24</v>
      </c>
    </row>
    <row r="63" ht="15" spans="1:3">
      <c r="A63" s="9">
        <v>61</v>
      </c>
      <c r="B63" s="10" t="s">
        <v>155</v>
      </c>
      <c r="C63" s="11" t="s">
        <v>24</v>
      </c>
    </row>
    <row r="64" ht="15" spans="1:3">
      <c r="A64" s="9">
        <v>62</v>
      </c>
      <c r="B64" s="10" t="s">
        <v>156</v>
      </c>
      <c r="C64" s="11" t="s">
        <v>24</v>
      </c>
    </row>
    <row r="65" ht="15" spans="1:3">
      <c r="A65" s="9">
        <v>63</v>
      </c>
      <c r="B65" s="10" t="s">
        <v>157</v>
      </c>
      <c r="C65" s="11" t="s">
        <v>24</v>
      </c>
    </row>
    <row r="66" ht="15" spans="1:3">
      <c r="A66" s="9">
        <v>64</v>
      </c>
      <c r="B66" s="10" t="s">
        <v>158</v>
      </c>
      <c r="C66" s="11" t="s">
        <v>24</v>
      </c>
    </row>
    <row r="67" ht="15" spans="1:3">
      <c r="A67" s="9">
        <v>65</v>
      </c>
      <c r="B67" s="10" t="s">
        <v>159</v>
      </c>
      <c r="C67" s="11" t="s">
        <v>24</v>
      </c>
    </row>
    <row r="68" ht="15" spans="1:3">
      <c r="A68" s="9">
        <v>66</v>
      </c>
      <c r="B68" s="10" t="s">
        <v>47</v>
      </c>
      <c r="C68" s="11" t="s">
        <v>24</v>
      </c>
    </row>
    <row r="69" ht="15" spans="1:3">
      <c r="A69" s="9">
        <v>67</v>
      </c>
      <c r="B69" s="10" t="s">
        <v>160</v>
      </c>
      <c r="C69" s="11" t="s">
        <v>24</v>
      </c>
    </row>
    <row r="70" ht="15" spans="1:3">
      <c r="A70" s="9">
        <v>68</v>
      </c>
      <c r="B70" s="10" t="s">
        <v>161</v>
      </c>
      <c r="C70" s="11" t="s">
        <v>24</v>
      </c>
    </row>
    <row r="71" ht="15" spans="1:3">
      <c r="A71" s="9">
        <v>69</v>
      </c>
      <c r="B71" s="10" t="s">
        <v>53</v>
      </c>
      <c r="C71" s="11" t="s">
        <v>24</v>
      </c>
    </row>
    <row r="72" ht="15" spans="1:3">
      <c r="A72" s="9">
        <v>70</v>
      </c>
      <c r="B72" s="10" t="s">
        <v>162</v>
      </c>
      <c r="C72" s="11" t="s">
        <v>24</v>
      </c>
    </row>
    <row r="73" ht="15" spans="1:3">
      <c r="A73" s="9">
        <v>71</v>
      </c>
      <c r="B73" s="10" t="s">
        <v>163</v>
      </c>
      <c r="C73" s="11" t="s">
        <v>24</v>
      </c>
    </row>
    <row r="74" ht="15" spans="1:3">
      <c r="A74" s="9">
        <v>72</v>
      </c>
      <c r="B74" s="10" t="s">
        <v>164</v>
      </c>
      <c r="C74" s="11" t="s">
        <v>24</v>
      </c>
    </row>
    <row r="75" ht="15" spans="1:3">
      <c r="A75" s="9">
        <v>73</v>
      </c>
      <c r="B75" s="10" t="s">
        <v>165</v>
      </c>
      <c r="C75" s="11" t="s">
        <v>24</v>
      </c>
    </row>
    <row r="76" ht="15" spans="1:3">
      <c r="A76" s="9">
        <v>74</v>
      </c>
      <c r="B76" s="10" t="s">
        <v>166</v>
      </c>
      <c r="C76" s="11" t="s">
        <v>24</v>
      </c>
    </row>
    <row r="77" ht="15" spans="1:3">
      <c r="A77" s="9">
        <v>75</v>
      </c>
      <c r="B77" s="10" t="s">
        <v>167</v>
      </c>
      <c r="C77" s="11" t="s">
        <v>24</v>
      </c>
    </row>
    <row r="78" ht="15" spans="1:3">
      <c r="A78" s="9">
        <v>76</v>
      </c>
      <c r="B78" s="10" t="s">
        <v>168</v>
      </c>
      <c r="C78" s="11" t="s">
        <v>24</v>
      </c>
    </row>
    <row r="79" ht="15" spans="1:3">
      <c r="A79" s="9">
        <v>77</v>
      </c>
      <c r="B79" s="10" t="s">
        <v>169</v>
      </c>
      <c r="C79" s="11" t="s">
        <v>24</v>
      </c>
    </row>
    <row r="80" ht="15" spans="1:3">
      <c r="A80" s="9">
        <v>78</v>
      </c>
      <c r="B80" s="10" t="s">
        <v>170</v>
      </c>
      <c r="C80" s="11" t="s">
        <v>24</v>
      </c>
    </row>
    <row r="81" ht="15" spans="1:3">
      <c r="A81" s="9">
        <v>79</v>
      </c>
      <c r="B81" s="10" t="s">
        <v>171</v>
      </c>
      <c r="C81" s="11" t="s">
        <v>24</v>
      </c>
    </row>
    <row r="82" ht="15" spans="1:3">
      <c r="A82" s="9">
        <v>80</v>
      </c>
      <c r="B82" s="10" t="s">
        <v>172</v>
      </c>
      <c r="C82" s="11" t="s">
        <v>24</v>
      </c>
    </row>
    <row r="83" ht="15" spans="1:3">
      <c r="A83" s="9">
        <v>81</v>
      </c>
      <c r="B83" s="10" t="s">
        <v>173</v>
      </c>
      <c r="C83" s="11" t="s">
        <v>24</v>
      </c>
    </row>
    <row r="84" ht="15" spans="1:3">
      <c r="A84" s="9">
        <v>82</v>
      </c>
      <c r="B84" s="10" t="s">
        <v>174</v>
      </c>
      <c r="C84" s="11" t="s">
        <v>24</v>
      </c>
    </row>
    <row r="85" ht="15" spans="1:3">
      <c r="A85" s="9">
        <v>83</v>
      </c>
      <c r="B85" s="10" t="s">
        <v>175</v>
      </c>
      <c r="C85" s="11" t="s">
        <v>24</v>
      </c>
    </row>
    <row r="86" ht="15" spans="1:3">
      <c r="A86" s="9">
        <v>84</v>
      </c>
      <c r="B86" s="10" t="s">
        <v>176</v>
      </c>
      <c r="C86" s="11" t="s">
        <v>24</v>
      </c>
    </row>
    <row r="87" ht="15" spans="1:3">
      <c r="A87" s="9"/>
      <c r="B87" s="10" t="s">
        <v>177</v>
      </c>
      <c r="C87" s="11" t="s">
        <v>178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B7" sqref="B7"/>
    </sheetView>
  </sheetViews>
  <sheetFormatPr defaultColWidth="9" defaultRowHeight="14.25" outlineLevelCol="3"/>
  <cols>
    <col min="1" max="1" width="28" customWidth="1"/>
    <col min="2" max="2" width="30" customWidth="1"/>
    <col min="4" max="4" width="11.3333333333333" customWidth="1"/>
  </cols>
  <sheetData>
    <row r="1" ht="15.75" spans="1:4">
      <c r="A1" s="1" t="s">
        <v>179</v>
      </c>
      <c r="B1" s="1" t="s">
        <v>180</v>
      </c>
      <c r="C1" s="1" t="s">
        <v>181</v>
      </c>
      <c r="D1" s="1" t="s">
        <v>182</v>
      </c>
    </row>
    <row r="2" spans="1:4">
      <c r="A2" s="2" t="s">
        <v>183</v>
      </c>
      <c r="B2" s="2" t="s">
        <v>184</v>
      </c>
      <c r="C2" s="2">
        <v>1</v>
      </c>
      <c r="D2" s="2">
        <v>5000</v>
      </c>
    </row>
    <row r="3" spans="1:4">
      <c r="A3" s="2" t="s">
        <v>185</v>
      </c>
      <c r="B3" s="2" t="s">
        <v>186</v>
      </c>
      <c r="C3" s="2">
        <v>2</v>
      </c>
      <c r="D3" s="2">
        <v>3000</v>
      </c>
    </row>
    <row r="4" spans="1:4">
      <c r="A4" s="2" t="s">
        <v>187</v>
      </c>
      <c r="B4" s="2" t="s">
        <v>188</v>
      </c>
      <c r="C4" s="2">
        <v>3</v>
      </c>
      <c r="D4" s="2">
        <v>2000</v>
      </c>
    </row>
    <row r="5" spans="1:4">
      <c r="A5" s="2" t="s">
        <v>189</v>
      </c>
      <c r="B5" s="2"/>
      <c r="C5" s="2">
        <v>4</v>
      </c>
      <c r="D5" s="2">
        <v>1000</v>
      </c>
    </row>
    <row r="6" spans="1:4">
      <c r="A6" s="3" t="s">
        <v>190</v>
      </c>
      <c r="B6" s="3" t="s">
        <v>191</v>
      </c>
      <c r="C6" s="3">
        <v>5</v>
      </c>
      <c r="D6" s="3">
        <v>1000</v>
      </c>
    </row>
    <row r="7" spans="1:4">
      <c r="A7" s="3" t="s">
        <v>192</v>
      </c>
      <c r="B7" s="3" t="s">
        <v>193</v>
      </c>
      <c r="C7" s="3">
        <v>6</v>
      </c>
      <c r="D7" s="3">
        <v>800</v>
      </c>
    </row>
    <row r="8" spans="1:4">
      <c r="A8" s="2"/>
      <c r="B8" s="2"/>
      <c r="C8" s="2"/>
      <c r="D8" s="2"/>
    </row>
    <row r="9" spans="1:4">
      <c r="A9" s="2" t="s">
        <v>194</v>
      </c>
      <c r="B9" s="2" t="s">
        <v>195</v>
      </c>
      <c r="C9" s="2">
        <v>7</v>
      </c>
      <c r="D9" s="2">
        <v>3000</v>
      </c>
    </row>
    <row r="10" spans="1:4">
      <c r="A10" s="2" t="s">
        <v>196</v>
      </c>
      <c r="B10" s="2" t="s">
        <v>197</v>
      </c>
      <c r="C10" s="2">
        <v>8</v>
      </c>
      <c r="D10" s="2">
        <v>2000</v>
      </c>
    </row>
    <row r="11" spans="1:4">
      <c r="A11" s="2" t="s">
        <v>198</v>
      </c>
      <c r="B11" s="2" t="s">
        <v>73</v>
      </c>
      <c r="C11" s="2">
        <v>9</v>
      </c>
      <c r="D11" s="2">
        <v>1500</v>
      </c>
    </row>
    <row r="12" spans="1:4">
      <c r="A12" s="2" t="s">
        <v>199</v>
      </c>
      <c r="B12" s="2"/>
      <c r="C12" s="2">
        <v>10</v>
      </c>
      <c r="D12" s="2">
        <v>1000</v>
      </c>
    </row>
    <row r="13" spans="1:4">
      <c r="A13" s="3" t="s">
        <v>200</v>
      </c>
      <c r="B13" s="3" t="s">
        <v>201</v>
      </c>
      <c r="C13" s="3">
        <v>11</v>
      </c>
      <c r="D13" s="3">
        <v>800</v>
      </c>
    </row>
    <row r="14" spans="1:4">
      <c r="A14" s="3" t="s">
        <v>202</v>
      </c>
      <c r="B14" s="3" t="s">
        <v>203</v>
      </c>
      <c r="C14" s="3">
        <v>12</v>
      </c>
      <c r="D14" s="3">
        <v>600</v>
      </c>
    </row>
    <row r="15" spans="1:4">
      <c r="A15" s="2"/>
      <c r="B15" s="2"/>
      <c r="C15" s="2"/>
      <c r="D15" s="2"/>
    </row>
    <row r="16" spans="1:4">
      <c r="A16" s="2" t="s">
        <v>204</v>
      </c>
      <c r="B16" s="2" t="s">
        <v>204</v>
      </c>
      <c r="C16" s="2">
        <v>13</v>
      </c>
      <c r="D16" s="4" t="s">
        <v>33</v>
      </c>
    </row>
    <row r="17" hidden="1" spans="1:4">
      <c r="A17" t="s">
        <v>184</v>
      </c>
      <c r="C17">
        <v>1</v>
      </c>
      <c r="D17">
        <v>5000</v>
      </c>
    </row>
    <row r="18" hidden="1" spans="1:4">
      <c r="A18" t="s">
        <v>186</v>
      </c>
      <c r="C18">
        <v>2</v>
      </c>
      <c r="D18">
        <v>3000</v>
      </c>
    </row>
    <row r="19" hidden="1" spans="1:4">
      <c r="A19" t="s">
        <v>188</v>
      </c>
      <c r="C19">
        <v>3</v>
      </c>
      <c r="D19">
        <v>2000</v>
      </c>
    </row>
    <row r="20" hidden="1" spans="4:4">
      <c r="D20">
        <v>1000</v>
      </c>
    </row>
    <row r="21" hidden="1" spans="1:4">
      <c r="A21" s="5" t="s">
        <v>191</v>
      </c>
      <c r="C21" s="5">
        <v>5</v>
      </c>
      <c r="D21" s="5">
        <v>1000</v>
      </c>
    </row>
    <row r="22" hidden="1" spans="1:4">
      <c r="A22" s="5" t="s">
        <v>193</v>
      </c>
      <c r="C22" s="5">
        <v>6</v>
      </c>
      <c r="D22" s="5">
        <v>800</v>
      </c>
    </row>
    <row r="23" hidden="1" spans="1:4">
      <c r="A23" t="s">
        <v>195</v>
      </c>
      <c r="C23">
        <v>7</v>
      </c>
      <c r="D23">
        <v>3000</v>
      </c>
    </row>
    <row r="24" hidden="1" spans="1:4">
      <c r="A24" t="s">
        <v>197</v>
      </c>
      <c r="C24">
        <v>8</v>
      </c>
      <c r="D24">
        <v>2000</v>
      </c>
    </row>
    <row r="25" hidden="1" spans="1:4">
      <c r="A25" t="s">
        <v>73</v>
      </c>
      <c r="C25">
        <v>9</v>
      </c>
      <c r="D25">
        <v>1500</v>
      </c>
    </row>
    <row r="26" hidden="1" spans="4:4">
      <c r="D26">
        <v>1000</v>
      </c>
    </row>
    <row r="27" hidden="1" spans="1:4">
      <c r="A27" s="5" t="s">
        <v>201</v>
      </c>
      <c r="C27" s="5">
        <v>11</v>
      </c>
      <c r="D27" s="5">
        <v>800</v>
      </c>
    </row>
    <row r="28" hidden="1" spans="1:4">
      <c r="A28" s="5" t="s">
        <v>203</v>
      </c>
      <c r="C28" s="5">
        <v>12</v>
      </c>
      <c r="D28" s="5">
        <v>600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附件3 科技创新优秀指导教师信息汇总表</vt:lpstr>
      <vt:lpstr>表1.全国普通高校大学生竞赛排行榜</vt:lpstr>
      <vt:lpstr>表2.获奖金额及对应奖项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铁头娃</cp:lastModifiedBy>
  <dcterms:created xsi:type="dcterms:W3CDTF">2024-11-08T08:46:00Z</dcterms:created>
  <dcterms:modified xsi:type="dcterms:W3CDTF">2024-11-25T09:29:30Z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518C5A480AB0455981E044EF54C7A9EB_13</vt:lpwstr>
  </property>
  <property fmtid="{D5CDD505-2E9C-101B-9397-08002B2CF9AE}" pid="3" name="KSOProductBuildVer">
    <vt:lpwstr>2052-12.1.0.18912</vt:lpwstr>
  </property>
</Properties>
</file>